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2.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olly McCarthy\Dropbox\Molly Files\2016\RulesFinal2016\"/>
    </mc:Choice>
  </mc:AlternateContent>
  <bookViews>
    <workbookView xWindow="0" yWindow="0" windowWidth="28800" windowHeight="12435"/>
  </bookViews>
  <sheets>
    <sheet name="PT Points" sheetId="2" r:id="rId1"/>
    <sheet name="PT Adj WT-HP" sheetId="4" r:id="rId2"/>
  </sheets>
  <definedNames>
    <definedName name="_xlnm._FilterDatabase" localSheetId="0" hidden="1">'PT Points'!#REF!</definedName>
    <definedName name="_xlnm.Print_Area" localSheetId="1">'PT Adj WT-HP'!$A$1:$I$44</definedName>
    <definedName name="_xlnm.Print_Area" localSheetId="0">'PT Points'!$A$1:$AF$195</definedName>
  </definedNames>
  <calcPr calcId="152511" iterate="1" calcOnSave="0"/>
</workbook>
</file>

<file path=xl/calcChain.xml><?xml version="1.0" encoding="utf-8"?>
<calcChain xmlns="http://schemas.openxmlformats.org/spreadsheetml/2006/main">
  <c r="X28" i="4" l="1"/>
  <c r="X29" i="4" s="1"/>
  <c r="X30" i="4" s="1"/>
  <c r="X31" i="4" s="1"/>
  <c r="X32" i="4" s="1"/>
  <c r="X33" i="4" s="1"/>
  <c r="X34" i="4" s="1"/>
  <c r="X35" i="4" s="1"/>
  <c r="X36" i="4" s="1"/>
  <c r="X37" i="4" s="1"/>
  <c r="X38" i="4" s="1"/>
  <c r="X39" i="4" s="1"/>
  <c r="X40" i="4" s="1"/>
  <c r="X41" i="4" s="1"/>
  <c r="X42" i="4" s="1"/>
  <c r="X43" i="4" s="1"/>
  <c r="X44" i="4" s="1"/>
  <c r="X45" i="4" s="1"/>
  <c r="X46" i="4" s="1"/>
  <c r="X47" i="4" s="1"/>
  <c r="P25" i="4"/>
  <c r="P30" i="4"/>
  <c r="G26" i="4" s="1"/>
  <c r="C68" i="2" l="1"/>
  <c r="C67" i="2"/>
  <c r="C66" i="2"/>
  <c r="C30" i="2"/>
  <c r="C28" i="2"/>
  <c r="C26" i="2"/>
  <c r="C25" i="2"/>
  <c r="C24" i="2"/>
  <c r="C23" i="2"/>
  <c r="C22" i="2"/>
  <c r="C21" i="2" l="1"/>
  <c r="C19" i="2"/>
  <c r="P16" i="4" l="1"/>
  <c r="P24" i="4" s="1"/>
  <c r="C139" i="2"/>
  <c r="C140" i="2"/>
  <c r="C133" i="2"/>
  <c r="C115" i="2"/>
  <c r="C89" i="2"/>
  <c r="C87" i="2"/>
  <c r="P23" i="4" l="1"/>
  <c r="P39" i="4"/>
  <c r="G35" i="4" s="1"/>
  <c r="P38" i="4"/>
  <c r="G34" i="4" s="1"/>
  <c r="P37" i="4"/>
  <c r="G32" i="4" s="1"/>
  <c r="P36" i="4"/>
  <c r="G31" i="4" s="1"/>
  <c r="P34" i="4"/>
  <c r="G29" i="4" s="1"/>
  <c r="P31" i="4"/>
  <c r="G27" i="4" s="1"/>
  <c r="P28" i="4"/>
  <c r="G24" i="4" s="1"/>
  <c r="G21" i="4"/>
  <c r="P18" i="4"/>
  <c r="G15" i="4" l="1"/>
  <c r="P22" i="4"/>
  <c r="P43" i="4" l="1"/>
  <c r="E11" i="4" s="1"/>
  <c r="G17" i="4"/>
  <c r="C153" i="2"/>
  <c r="C75" i="2"/>
  <c r="M36" i="2"/>
  <c r="J36" i="2"/>
  <c r="J31" i="2"/>
  <c r="C170" i="2"/>
  <c r="C169" i="2"/>
  <c r="C152" i="2"/>
  <c r="C151" i="2"/>
  <c r="C149" i="2"/>
  <c r="C148" i="2"/>
  <c r="C147" i="2"/>
  <c r="C145" i="2"/>
  <c r="C143" i="2"/>
  <c r="C142" i="2"/>
  <c r="C136" i="2"/>
  <c r="C127" i="2"/>
  <c r="C125" i="2"/>
  <c r="C123" i="2"/>
  <c r="C122" i="2"/>
  <c r="C121" i="2"/>
  <c r="C116" i="2"/>
  <c r="C114" i="2"/>
  <c r="C113" i="2"/>
  <c r="C112" i="2"/>
  <c r="C110" i="2"/>
  <c r="C109" i="2"/>
  <c r="C108" i="2"/>
  <c r="C106" i="2"/>
  <c r="C104" i="2"/>
  <c r="C103" i="2"/>
  <c r="C102" i="2"/>
  <c r="C100" i="2"/>
  <c r="C98" i="2"/>
  <c r="C97" i="2"/>
  <c r="C95" i="2"/>
  <c r="C94" i="2"/>
  <c r="C93" i="2"/>
  <c r="C92" i="2"/>
  <c r="C91" i="2"/>
  <c r="C83" i="2"/>
  <c r="C81" i="2"/>
  <c r="C80" i="2"/>
  <c r="C79" i="2"/>
  <c r="C78" i="2"/>
  <c r="C77" i="2"/>
  <c r="C76" i="2"/>
  <c r="C73" i="2"/>
  <c r="C65" i="2"/>
  <c r="C64" i="2"/>
  <c r="C62" i="2"/>
  <c r="C61" i="2"/>
  <c r="C60" i="2"/>
  <c r="C58" i="2"/>
  <c r="C57" i="2"/>
  <c r="C56" i="2"/>
  <c r="C55" i="2"/>
  <c r="C54" i="2"/>
  <c r="C53" i="2"/>
  <c r="C52" i="2"/>
  <c r="C50" i="2"/>
  <c r="C48" i="2"/>
  <c r="C46" i="2"/>
  <c r="C45" i="2"/>
  <c r="C43" i="2"/>
  <c r="C42" i="2"/>
  <c r="C39" i="2"/>
  <c r="E36" i="2"/>
  <c r="C36" i="2" s="1"/>
  <c r="S36" i="2" s="1"/>
  <c r="E31" i="2"/>
  <c r="U11" i="4" l="1"/>
  <c r="V11" i="4" s="1"/>
  <c r="E12" i="4" s="1"/>
  <c r="C118" i="2"/>
  <c r="C155" i="2"/>
  <c r="C31" i="2"/>
  <c r="S31" i="2" s="1"/>
  <c r="Q36" i="2"/>
  <c r="C130" i="2"/>
  <c r="Q31" i="2"/>
  <c r="C171" i="2"/>
  <c r="M31" i="2"/>
  <c r="C69" i="2"/>
  <c r="C84" i="2"/>
  <c r="C32" i="2" l="1"/>
  <c r="E15" i="2" s="1"/>
  <c r="F15" i="2" s="1"/>
  <c r="B621" i="2" s="1"/>
  <c r="B551" i="2" l="1"/>
  <c r="B605" i="2"/>
  <c r="B538" i="2"/>
  <c r="B590" i="2"/>
  <c r="B577" i="2"/>
  <c r="B564" i="2"/>
  <c r="E3" i="2" l="1"/>
</calcChain>
</file>

<file path=xl/sharedStrings.xml><?xml version="1.0" encoding="utf-8"?>
<sst xmlns="http://schemas.openxmlformats.org/spreadsheetml/2006/main" count="461" uniqueCount="249">
  <si>
    <t>CLASSES</t>
  </si>
  <si>
    <t>Total Points</t>
  </si>
  <si>
    <t>Section A - TIRES:</t>
  </si>
  <si>
    <t>Section A - TIRES subtotal</t>
  </si>
  <si>
    <t>DIFFERNECE</t>
  </si>
  <si>
    <t>Section B - WEIGHT REDUCTION</t>
  </si>
  <si>
    <t>A) None</t>
  </si>
  <si>
    <t>4cyl +1, 6cyl +2, 8cyl +3, 12A &amp;13B rotary +2, all other rotary +3</t>
  </si>
  <si>
    <t>A) &lt;1.5%</t>
  </si>
  <si>
    <t>7% to &lt;10% +8, 10% to &lt;15% + 10, 15% to &lt;20% +15, &gt; 20% +20.</t>
  </si>
  <si>
    <t>A) 0.50 or less</t>
  </si>
  <si>
    <t>0.50 or less +0, &gt;0.50 +3, &gt;1.0 +6, &gt;2.0 +10, &gt;3.0 +15</t>
  </si>
  <si>
    <t>A) 0 points</t>
  </si>
  <si>
    <t xml:space="preserve">Section C - ENGINE Subtotal </t>
  </si>
  <si>
    <t>Section D - DRIVETRAIN:</t>
  </si>
  <si>
    <t>Section D- DRIVETRAIN Subtotal</t>
  </si>
  <si>
    <t>Section E - SUSPENSION:</t>
  </si>
  <si>
    <t>Section E - SUSPENSION Subtotal</t>
  </si>
  <si>
    <t>Section F - BRAKES/CHASSIS:</t>
  </si>
  <si>
    <t>Section F - BRAKES/CHASSIS Subtotal</t>
  </si>
  <si>
    <t>Section G - AERODYNAMICS:</t>
  </si>
  <si>
    <t>Section G - AERODYNAMICS Subtotal</t>
  </si>
  <si>
    <t>Section H - ROLL CAGES:</t>
  </si>
  <si>
    <t>Section H - ROLL CAGES Subtotal</t>
  </si>
  <si>
    <t>drop 7 classes</t>
  </si>
  <si>
    <t>drop 6 classes</t>
  </si>
  <si>
    <t>drop 5 classes</t>
  </si>
  <si>
    <t>drop 4 classes</t>
  </si>
  <si>
    <t>drop 3 classes</t>
  </si>
  <si>
    <t>drop 2 classes</t>
  </si>
  <si>
    <t>drop 1 class</t>
  </si>
  <si>
    <t>0 thru 19 points - stay in base class</t>
  </si>
  <si>
    <t>20 thru 39 points - Up ONE Class</t>
  </si>
  <si>
    <t>40 thru 59 points - Up TWO Classes</t>
  </si>
  <si>
    <t>60 thru 79 points - Up THREE Classes</t>
  </si>
  <si>
    <t>80 thru 99 points - Up FOUR Classes</t>
  </si>
  <si>
    <t>100 thru 119 points - Up FIVE Classes</t>
  </si>
  <si>
    <t>120 thru 139 points - Up SIX Classes</t>
  </si>
  <si>
    <t>140 thru 159 points - Up SEVEN Classes</t>
  </si>
  <si>
    <t>160 thru 179 points - Up EIGHT Classes</t>
  </si>
  <si>
    <t>B) 1.5% to &lt;5.5%</t>
  </si>
  <si>
    <t>C) 5.5% to &lt;7%</t>
  </si>
  <si>
    <t>D) 7.% to &lt;10%</t>
  </si>
  <si>
    <t>E) 10% to &lt;15%</t>
  </si>
  <si>
    <t>F) 15% to &lt;20%</t>
  </si>
  <si>
    <t>G) &gt; 20%</t>
  </si>
  <si>
    <t>B) &gt;0.50</t>
  </si>
  <si>
    <t>C) &gt;1.0</t>
  </si>
  <si>
    <t>D) &gt;2.0</t>
  </si>
  <si>
    <t>E) &gt;3.0</t>
  </si>
  <si>
    <t>B) Naturally Aspirated</t>
  </si>
  <si>
    <t>C) Forced Induction</t>
  </si>
  <si>
    <t>B) 1 point</t>
  </si>
  <si>
    <t>C) 2 points</t>
  </si>
  <si>
    <t>B) 7 points</t>
  </si>
  <si>
    <t>C) 14 points</t>
  </si>
  <si>
    <t>B) 4 cyl.</t>
  </si>
  <si>
    <t>C) 6 cyl.</t>
  </si>
  <si>
    <t>D) 8 cyl.</t>
  </si>
  <si>
    <t>E) 12A</t>
  </si>
  <si>
    <t>F) 13B</t>
  </si>
  <si>
    <t>G) All other Rotary</t>
  </si>
  <si>
    <t>B) Throttle Body</t>
  </si>
  <si>
    <t>C) ITBs</t>
  </si>
  <si>
    <t>EQUAL TO OR GREATER THAN</t>
  </si>
  <si>
    <t>Actual Size</t>
  </si>
  <si>
    <t>points</t>
  </si>
  <si>
    <t>mm difference =</t>
  </si>
  <si>
    <t xml:space="preserve"> - Base Size</t>
  </si>
  <si>
    <t>Base Weight / Listed Weight</t>
  </si>
  <si>
    <t>Minimum Competition Weight</t>
  </si>
  <si>
    <t>Base Class</t>
  </si>
  <si>
    <t>Base Class Tire Size</t>
  </si>
  <si>
    <t>Base Weight</t>
  </si>
  <si>
    <t>- Min Comp Wt</t>
  </si>
  <si>
    <t>lbs reduction =</t>
  </si>
  <si>
    <t>Forced Induction Vehicles Check Box (unless re-classed by Dyno testing)</t>
  </si>
  <si>
    <t>(Points from Forced Induction Vehicle Box above) + 5</t>
  </si>
  <si>
    <t>end of page</t>
  </si>
  <si>
    <t>table to figure out how many classes to move up or down</t>
  </si>
  <si>
    <t>Base class tire size chart</t>
  </si>
  <si>
    <t>Tables for Multiple Choice Modifications</t>
  </si>
  <si>
    <t>Tables for Class selections after mod points are calculated</t>
  </si>
  <si>
    <t>results</t>
  </si>
  <si>
    <t>Points</t>
  </si>
  <si>
    <t>hide</t>
  </si>
  <si>
    <t>(Additional attachment points must not be tied to any other type of mounting point with anything other than sheetmetal)</t>
  </si>
  <si>
    <t>hide this column too!</t>
  </si>
  <si>
    <t>Hide anything below this line</t>
  </si>
  <si>
    <t>Note - It is considered a safety hazard to cut through bars without removing them</t>
  </si>
  <si>
    <t>Weight Factor</t>
  </si>
  <si>
    <t>Boolean Column</t>
  </si>
  <si>
    <t>Calculation Column</t>
  </si>
  <si>
    <t>Class Lookup Table</t>
  </si>
  <si>
    <t>Your Class is</t>
  </si>
  <si>
    <t>weight</t>
  </si>
  <si>
    <t>(enter number in pounds in the box above)</t>
  </si>
  <si>
    <t>horsepower</t>
  </si>
  <si>
    <r>
      <t xml:space="preserve">(If AWD </t>
    </r>
    <r>
      <rPr>
        <u/>
        <sz val="10"/>
        <color theme="1"/>
        <rFont val="Calibri"/>
        <family val="2"/>
        <scheme val="minor"/>
      </rPr>
      <t>and</t>
    </r>
    <r>
      <rPr>
        <sz val="10"/>
        <color theme="1"/>
        <rFont val="Calibri"/>
        <family val="2"/>
        <scheme val="minor"/>
      </rPr>
      <t xml:space="preserve"> Mustang or Dyno Dynamics Dyno - check box below for 10% correction)</t>
    </r>
  </si>
  <si>
    <t>(applies only to AWD cars--all others must use Dynojet)</t>
  </si>
  <si>
    <t>Light Weight Table</t>
  </si>
  <si>
    <t>Heavy Weight Table</t>
  </si>
  <si>
    <t>raw hp/weight</t>
  </si>
  <si>
    <t>light weight correction looup</t>
  </si>
  <si>
    <t>heavy weight correction lookup</t>
  </si>
  <si>
    <t>Dog Ring/Straight Cut Gears (non-synchromesh) and/or</t>
  </si>
  <si>
    <t>wagon give-back</t>
  </si>
  <si>
    <t>Sequential/Paddleshift/semi-automatic trans   -0.2</t>
  </si>
  <si>
    <t>transmission takeaway</t>
  </si>
  <si>
    <t>Front-Wheel Drive   +1.0</t>
  </si>
  <si>
    <t>awd takeaway</t>
  </si>
  <si>
    <t>Non-DOT Approved Compound/Construction tires   -0.75</t>
  </si>
  <si>
    <t>fwd credit</t>
  </si>
  <si>
    <t>Non-DOT Tire Size 10.5" (267mm) to 9.6" (244mm)   +0.4</t>
  </si>
  <si>
    <t>Non-DOT Tire Size 9.5" (241mm) or smaller   +0.8</t>
  </si>
  <si>
    <t>slicks takeaway</t>
  </si>
  <si>
    <t>DOT-approved Tire Width 250 to 275   +0.4</t>
  </si>
  <si>
    <t>medium tire giveback</t>
  </si>
  <si>
    <t>DOT-approved Tire Width 245 or smaller   +0.8</t>
  </si>
  <si>
    <t>small tire giveback</t>
  </si>
  <si>
    <t>vehicle specific corr factor</t>
  </si>
  <si>
    <t>Adjusted hp/weight</t>
  </si>
  <si>
    <t>Competition Weight with driver (lbs)</t>
  </si>
  <si>
    <t>Chassis Dyno (whp)</t>
  </si>
  <si>
    <t>=</t>
  </si>
  <si>
    <t xml:space="preserve">Section C - ENGINE: </t>
  </si>
  <si>
    <r>
      <t xml:space="preserve">(no points for fuel pump alone </t>
    </r>
    <r>
      <rPr>
        <u/>
        <sz val="10"/>
        <rFont val="Arial"/>
        <family val="2"/>
      </rPr>
      <t>if using</t>
    </r>
    <r>
      <rPr>
        <sz val="10"/>
        <rFont val="Arial"/>
        <family val="2"/>
      </rPr>
      <t xml:space="preserve"> BTM fuel and timing maps, sensor inputs, and ignition timing)</t>
    </r>
  </si>
  <si>
    <t>table for asterisk points selection</t>
  </si>
  <si>
    <r>
      <rPr>
        <b/>
        <sz val="10"/>
        <rFont val="Arial"/>
        <family val="2"/>
      </rPr>
      <t>C1, C2</t>
    </r>
    <r>
      <rPr>
        <sz val="10"/>
        <rFont val="Arial"/>
        <family val="2"/>
      </rPr>
      <t xml:space="preserve"> - See ruleset please.  Check box if your car has been reclassified by National Director under either of these rules or if you have a custom reclassification from the National Director</t>
    </r>
  </si>
  <si>
    <r>
      <rPr>
        <b/>
        <sz val="10"/>
        <rFont val="Arial"/>
        <family val="2"/>
      </rPr>
      <t>C3</t>
    </r>
    <r>
      <rPr>
        <sz val="10"/>
        <rFont val="Arial"/>
        <family val="2"/>
      </rPr>
      <t xml:space="preserve"> - Aftermarket computer system (any non-BTM “stand-alone” or “piggyback”): +3 naturally aspirated, +10 forced induction</t>
    </r>
  </si>
  <si>
    <r>
      <rPr>
        <b/>
        <sz val="10"/>
        <rFont val="Arial"/>
        <family val="2"/>
      </rPr>
      <t>C5</t>
    </r>
    <r>
      <rPr>
        <sz val="10"/>
        <rFont val="Arial"/>
        <family val="2"/>
      </rPr>
      <t xml:space="preserve"> - Non-BTM, deleted or modified/ported throttle body +2; independent throttle bodies +4</t>
    </r>
  </si>
  <si>
    <r>
      <rPr>
        <b/>
        <sz val="10"/>
        <rFont val="Arial"/>
        <family val="2"/>
      </rPr>
      <t>C6</t>
    </r>
    <r>
      <rPr>
        <sz val="10"/>
        <rFont val="Arial"/>
        <family val="2"/>
      </rPr>
      <t xml:space="preserve"> - Non-BTM or modified carburetor, fuel rail, fuel injectors, fuel pump(s), and/or fuel pressure regulator +2</t>
    </r>
  </si>
  <si>
    <r>
      <rPr>
        <b/>
        <sz val="10"/>
        <rFont val="Arial"/>
        <family val="2"/>
      </rPr>
      <t xml:space="preserve">C7 </t>
    </r>
    <r>
      <rPr>
        <sz val="10"/>
        <rFont val="Arial"/>
        <family val="2"/>
      </rPr>
      <t>- Non-BTM, modified/ported, or deleted intake manifold:</t>
    </r>
  </si>
  <si>
    <r>
      <rPr>
        <b/>
        <sz val="10"/>
        <rFont val="Arial"/>
        <family val="2"/>
      </rPr>
      <t>C8</t>
    </r>
    <r>
      <rPr>
        <sz val="10"/>
        <rFont val="Arial"/>
        <family val="2"/>
      </rPr>
      <t xml:space="preserve"> - Water injection system +6 (alcohol-water mixtures are not permitted)</t>
    </r>
  </si>
  <si>
    <r>
      <rPr>
        <b/>
        <sz val="10"/>
        <rFont val="Arial"/>
        <family val="2"/>
      </rPr>
      <t>C10</t>
    </r>
    <r>
      <rPr>
        <sz val="10"/>
        <rFont val="Arial"/>
        <family val="2"/>
      </rPr>
      <t xml:space="preserve"> - Replacement pulleys (other than for supercharger) or non-electrical fan removal +1</t>
    </r>
  </si>
  <si>
    <r>
      <rPr>
        <b/>
        <sz val="10"/>
        <rFont val="Arial"/>
        <family val="2"/>
      </rPr>
      <t>C11</t>
    </r>
    <r>
      <rPr>
        <sz val="10"/>
        <rFont val="Arial"/>
        <family val="2"/>
      </rPr>
      <t xml:space="preserve"> - Replacement pulley for BTM supercharger or replacement of any pulley that affects BTM supercharger speed +4</t>
    </r>
  </si>
  <si>
    <r>
      <rPr>
        <b/>
        <sz val="10"/>
        <rFont val="Arial"/>
        <family val="2"/>
      </rPr>
      <t>C12</t>
    </r>
    <r>
      <rPr>
        <sz val="10"/>
        <rFont val="Arial"/>
        <family val="2"/>
      </rPr>
      <t xml:space="preserve"> - Aftermarket boost controller or modification/alteration of the BTM vacuum line(s) that serve to function as a boost controller + 4</t>
    </r>
  </si>
  <si>
    <r>
      <rPr>
        <b/>
        <sz val="10"/>
        <rFont val="Arial"/>
        <family val="2"/>
      </rPr>
      <t>C13</t>
    </r>
    <r>
      <rPr>
        <sz val="10"/>
        <rFont val="Arial"/>
        <family val="2"/>
      </rPr>
      <t xml:space="preserve"> - Aftermarket or Modified Wastegate Actuator, wastegate, or vacuum line(s) that serve to control the wastegate actuator function or increase peak boost + 3</t>
    </r>
  </si>
  <si>
    <r>
      <rPr>
        <b/>
        <sz val="10"/>
        <rFont val="Arial"/>
        <family val="2"/>
      </rPr>
      <t>C14</t>
    </r>
    <r>
      <rPr>
        <sz val="10"/>
        <rFont val="Arial"/>
        <family val="2"/>
      </rPr>
      <t xml:space="preserve"> - Add aftermarket intercooler +7</t>
    </r>
  </si>
  <si>
    <r>
      <rPr>
        <b/>
        <sz val="10"/>
        <rFont val="Arial"/>
        <family val="2"/>
      </rPr>
      <t>C15</t>
    </r>
    <r>
      <rPr>
        <sz val="10"/>
        <rFont val="Arial"/>
        <family val="2"/>
      </rPr>
      <t xml:space="preserve"> - Non-BTM or modified intercooler +4 (Intercooler sprayers must meet BTM definition, otherwise not allowed)</t>
    </r>
  </si>
  <si>
    <r>
      <rPr>
        <b/>
        <sz val="10"/>
        <rFont val="Arial"/>
        <family val="2"/>
      </rPr>
      <t>C16</t>
    </r>
    <r>
      <rPr>
        <sz val="10"/>
        <rFont val="Arial"/>
        <family val="2"/>
      </rPr>
      <t xml:space="preserve"> - Increased displacement by: &lt;1.5% +0, 1.5% to &lt;5.5% +4, 5.5% to &lt;7% +6,</t>
    </r>
  </si>
  <si>
    <r>
      <rPr>
        <b/>
        <sz val="10"/>
        <rFont val="Arial"/>
        <family val="2"/>
      </rPr>
      <t>C17</t>
    </r>
    <r>
      <rPr>
        <sz val="10"/>
        <rFont val="Arial"/>
        <family val="2"/>
      </rPr>
      <t xml:space="preserve"> - Modified or Non-BTM camshafts, rocker arms, pushrods, or cam timing gears (for one or more) +6</t>
    </r>
  </si>
  <si>
    <r>
      <rPr>
        <b/>
        <sz val="10"/>
        <rFont val="Arial"/>
        <family val="2"/>
      </rPr>
      <t>C18</t>
    </r>
    <r>
      <rPr>
        <sz val="10"/>
        <rFont val="Arial"/>
        <family val="2"/>
      </rPr>
      <t xml:space="preserve"> - Valve size change, modified, ported, and/or polished BTM heads (other than simple shaving of the head only) + 6</t>
    </r>
  </si>
  <si>
    <r>
      <rPr>
        <b/>
        <sz val="10"/>
        <rFont val="Arial"/>
        <family val="2"/>
      </rPr>
      <t>C19</t>
    </r>
    <r>
      <rPr>
        <sz val="10"/>
        <rFont val="Arial"/>
        <family val="2"/>
      </rPr>
      <t xml:space="preserve"> - Any modification that results in increased engine compression ratio (including head shaving or decking block to factory specs)</t>
    </r>
  </si>
  <si>
    <r>
      <rPr>
        <b/>
        <sz val="10"/>
        <rFont val="Arial"/>
        <family val="2"/>
      </rPr>
      <t>C20</t>
    </r>
    <r>
      <rPr>
        <sz val="10"/>
        <rFont val="Arial"/>
        <family val="2"/>
      </rPr>
      <t xml:space="preserve"> - De-stroked engine +4</t>
    </r>
  </si>
  <si>
    <r>
      <rPr>
        <b/>
        <sz val="10"/>
        <rFont val="Arial"/>
        <family val="2"/>
      </rPr>
      <t>C21</t>
    </r>
    <r>
      <rPr>
        <sz val="10"/>
        <rFont val="Arial"/>
        <family val="2"/>
      </rPr>
      <t xml:space="preserve"> - Added dry sump oil system +7 (+14 if motor is lowered from OEM location)</t>
    </r>
  </si>
  <si>
    <r>
      <rPr>
        <b/>
        <sz val="10"/>
        <rFont val="Arial"/>
        <family val="2"/>
      </rPr>
      <t>D3</t>
    </r>
    <r>
      <rPr>
        <sz val="10"/>
        <rFont val="Arial"/>
        <family val="2"/>
      </rPr>
      <t xml:space="preserve"> - Modify number of forward gears in transmission or altered gear ratios +3</t>
    </r>
  </si>
  <si>
    <r>
      <rPr>
        <b/>
        <sz val="10"/>
        <rFont val="Arial"/>
        <family val="2"/>
      </rPr>
      <t>D4</t>
    </r>
    <r>
      <rPr>
        <sz val="10"/>
        <rFont val="Arial"/>
        <family val="2"/>
      </rPr>
      <t xml:space="preserve"> - Added paddle/electronic shift +3</t>
    </r>
  </si>
  <si>
    <r>
      <rPr>
        <b/>
        <sz val="10"/>
        <rFont val="Arial"/>
        <family val="2"/>
      </rPr>
      <t>D5</t>
    </r>
    <r>
      <rPr>
        <sz val="10"/>
        <rFont val="Arial"/>
        <family val="2"/>
      </rPr>
      <t xml:space="preserve"> - Added limited slip differential or welded/locked differential +3</t>
    </r>
  </si>
  <si>
    <r>
      <rPr>
        <b/>
        <sz val="10"/>
        <rFont val="Arial"/>
        <family val="2"/>
      </rPr>
      <t>D6</t>
    </r>
    <r>
      <rPr>
        <sz val="10"/>
        <rFont val="Arial"/>
        <family val="2"/>
      </rPr>
      <t xml:space="preserve"> - Changed or modified limited slip differential (or welded/locked BTM LSD) +1</t>
    </r>
  </si>
  <si>
    <r>
      <rPr>
        <b/>
        <sz val="10"/>
        <rFont val="Arial"/>
        <family val="2"/>
      </rPr>
      <t>D7</t>
    </r>
    <r>
      <rPr>
        <sz val="10"/>
        <rFont val="Arial"/>
        <family val="2"/>
      </rPr>
      <t xml:space="preserve"> - Added traction control +3 (no points if proven disabled during competition)</t>
    </r>
  </si>
  <si>
    <r>
      <rPr>
        <b/>
        <sz val="10"/>
        <rFont val="Arial"/>
        <family val="2"/>
      </rPr>
      <t>D9</t>
    </r>
    <r>
      <rPr>
        <sz val="10"/>
        <rFont val="Arial"/>
        <family val="2"/>
      </rPr>
      <t xml:space="preserve"> - Modification/upgrade from a fixed to a floating rear axle +3</t>
    </r>
  </si>
  <si>
    <r>
      <rPr>
        <b/>
        <sz val="10"/>
        <rFont val="Arial"/>
        <family val="2"/>
      </rPr>
      <t>E7</t>
    </r>
    <r>
      <rPr>
        <sz val="10"/>
        <rFont val="Arial"/>
        <family val="2"/>
      </rPr>
      <t xml:space="preserve"> - Add, replace, remove, or modify anti-roll bars (swaybars - front, rear, or both) or end links - may have spherical joints on the end links and/or relocation of the mounting points without additional assessment.  +2</t>
    </r>
  </si>
  <si>
    <r>
      <rPr>
        <b/>
        <sz val="10"/>
        <rFont val="Arial"/>
        <family val="2"/>
      </rPr>
      <t>E10</t>
    </r>
    <r>
      <rPr>
        <sz val="10"/>
        <rFont val="Arial"/>
        <family val="2"/>
      </rPr>
      <t xml:space="preserve"> - Non-BTM rear control arms on FWD vehicles (for stiffness &amp; wheel alignment only, no change in suspension mount or pick-up points from stock) +1  (if both front and rear use E9)</t>
    </r>
  </si>
  <si>
    <r>
      <rPr>
        <b/>
        <sz val="10"/>
        <rFont val="Arial"/>
        <family val="2"/>
      </rPr>
      <t>E11</t>
    </r>
    <r>
      <rPr>
        <sz val="10"/>
        <rFont val="Arial"/>
        <family val="2"/>
      </rPr>
      <t xml:space="preserve"> - Non-OEM rear trailing arms on FWD (for stiffness &amp; wheel alignment only, no change in suspension mount or pick-up points from stock) +1</t>
    </r>
  </si>
  <si>
    <r>
      <rPr>
        <b/>
        <sz val="10"/>
        <rFont val="Arial"/>
        <family val="2"/>
      </rPr>
      <t>E12</t>
    </r>
    <r>
      <rPr>
        <sz val="10"/>
        <rFont val="Arial"/>
        <family val="2"/>
      </rPr>
      <t xml:space="preserve"> - Using the alternate control arm mounting location on cars equipped BTM with multiple choices +6 (ex to increase track width)</t>
    </r>
  </si>
  <si>
    <r>
      <rPr>
        <b/>
        <sz val="10"/>
        <rFont val="Arial"/>
        <family val="2"/>
      </rPr>
      <t>F2</t>
    </r>
    <r>
      <rPr>
        <sz val="10"/>
        <rFont val="Arial"/>
        <family val="2"/>
      </rPr>
      <t xml:space="preserve"> - Add front lower stress/arm brace (two attachment points maximum) +1</t>
    </r>
  </si>
  <si>
    <r>
      <rPr>
        <b/>
        <sz val="10"/>
        <rFont val="Arial"/>
        <family val="2"/>
      </rPr>
      <t>F3</t>
    </r>
    <r>
      <rPr>
        <sz val="10"/>
        <rFont val="Arial"/>
        <family val="2"/>
      </rPr>
      <t xml:space="preserve"> - Add a third or more attachment point to front or rear strut tower bar (or replace existing/BTM 3 attachment point brace) +1</t>
    </r>
  </si>
  <si>
    <r>
      <rPr>
        <b/>
        <sz val="10"/>
        <rFont val="Arial"/>
        <family val="2"/>
      </rPr>
      <t>F5</t>
    </r>
    <r>
      <rPr>
        <sz val="10"/>
        <rFont val="Arial"/>
        <family val="2"/>
      </rPr>
      <t xml:space="preserve"> - Increase in track width greater than 4 inches due to non-BTM axles, control arms, brake rotors/hats, wheel spacers, hubs, wheel offset, and/or camber adjustment.  +6  (measured from the inside of one tire to the outside of the opposite tire at ground level - averaging the measurements in front of and behind the contact patch to negate the effect of toe)</t>
    </r>
  </si>
  <si>
    <r>
      <rPr>
        <b/>
        <sz val="10"/>
        <rFont val="Arial"/>
        <family val="2"/>
      </rPr>
      <t>G5</t>
    </r>
    <r>
      <rPr>
        <sz val="10"/>
        <rFont val="Arial"/>
        <family val="2"/>
      </rPr>
      <t xml:space="preserve"> - Add or fabricate flat bottom/belly tray (rearward of the centerline of the front axle) +5</t>
    </r>
  </si>
  <si>
    <r>
      <rPr>
        <b/>
        <sz val="10"/>
        <rFont val="Arial"/>
        <family val="2"/>
      </rPr>
      <t>G7</t>
    </r>
    <r>
      <rPr>
        <sz val="10"/>
        <rFont val="Arial"/>
        <family val="2"/>
      </rPr>
      <t xml:space="preserve"> - Replace or modify BTM rear diffuser, rear bumper cover, or rear “fascia” +1 (note: additional points must be assessed for any vertical panels in the diffuser that exceed 5" in height per G8 below)</t>
    </r>
  </si>
  <si>
    <r>
      <rPr>
        <b/>
        <sz val="10"/>
        <rFont val="Arial"/>
        <family val="2"/>
      </rPr>
      <t>G8</t>
    </r>
    <r>
      <rPr>
        <sz val="10"/>
        <rFont val="Arial"/>
        <family val="2"/>
      </rPr>
      <t xml:space="preserve"> - Add rear vertical panels in any location (note: see G3, G7 and G10) +2</t>
    </r>
  </si>
  <si>
    <r>
      <rPr>
        <b/>
        <sz val="10"/>
        <rFont val="Arial"/>
        <family val="2"/>
      </rPr>
      <t>G9</t>
    </r>
    <r>
      <rPr>
        <sz val="10"/>
        <rFont val="Arial"/>
        <family val="2"/>
      </rPr>
      <t xml:space="preserve"> - Add or modify side skirts +2 (side skirts must be vertical only or an OEM option only, and cannot connect to any other aero component)</t>
    </r>
  </si>
  <si>
    <r>
      <rPr>
        <b/>
        <sz val="10"/>
        <rFont val="Arial"/>
        <family val="2"/>
      </rPr>
      <t>G10</t>
    </r>
    <r>
      <rPr>
        <sz val="10"/>
        <rFont val="Arial"/>
        <family val="2"/>
      </rPr>
      <t xml:space="preserve"> - Add vortex generator to roof, rear window, or rear deck lid +1 (note: additional points must be assessed for any vertical panel of the vortex generator that is greater than 5" in height per G8 above)</t>
    </r>
  </si>
  <si>
    <r>
      <rPr>
        <b/>
        <sz val="10"/>
        <rFont val="Arial"/>
        <family val="2"/>
      </rPr>
      <t>G11</t>
    </r>
    <r>
      <rPr>
        <sz val="10"/>
        <rFont val="Arial"/>
        <family val="2"/>
      </rPr>
      <t xml:space="preserve"> - Removal of the front windshield/windshield frame +7 (raking is not permitted)</t>
    </r>
  </si>
  <si>
    <r>
      <rPr>
        <b/>
        <sz val="10"/>
        <rFont val="Arial"/>
        <family val="2"/>
      </rPr>
      <t>G12</t>
    </r>
    <r>
      <rPr>
        <sz val="10"/>
        <rFont val="Arial"/>
        <family val="2"/>
      </rPr>
      <t xml:space="preserve"> - Front side window frame air dams/diverters (driver and/or passenger side) +2</t>
    </r>
  </si>
  <si>
    <r>
      <rPr>
        <b/>
        <sz val="10"/>
        <rFont val="Arial"/>
        <family val="2"/>
      </rPr>
      <t>G13</t>
    </r>
    <r>
      <rPr>
        <sz val="10"/>
        <rFont val="Arial"/>
        <family val="2"/>
      </rPr>
      <t xml:space="preserve"> - Add a non-OEM hardtop to a convertible that is not the identical shape and size of either the BTM or OEM option hardtop for that car model.  +5  (note: the top must not extend rearward of the front edge of the rear deck lid - "fastback" tops and tonneau covers are not permitted)</t>
    </r>
  </si>
  <si>
    <r>
      <rPr>
        <b/>
        <sz val="10"/>
        <rFont val="Arial"/>
        <family val="2"/>
      </rPr>
      <t>H1</t>
    </r>
    <r>
      <rPr>
        <sz val="10"/>
        <rFont val="Arial"/>
        <family val="2"/>
      </rPr>
      <t xml:space="preserve"> - One or more bars that penetrate the front bulkhead/firewall +2</t>
    </r>
  </si>
  <si>
    <t>lookup</t>
  </si>
  <si>
    <t>Actual Largest Tire Size</t>
  </si>
  <si>
    <r>
      <rPr>
        <b/>
        <sz val="10"/>
        <rFont val="Arial"/>
        <family val="2"/>
      </rPr>
      <t>E4</t>
    </r>
    <r>
      <rPr>
        <sz val="10"/>
        <rFont val="Arial"/>
        <family val="2"/>
      </rPr>
      <t xml:space="preserve"> - Changing the mount orientation/design of the BTM shock and/or spring perch to invert the front shocks/struts (includes non-BTM inverted shocks/struts) +1</t>
    </r>
  </si>
  <si>
    <r>
      <rPr>
        <b/>
        <sz val="10"/>
        <rFont val="Arial"/>
        <family val="2"/>
      </rPr>
      <t>E16</t>
    </r>
    <r>
      <rPr>
        <sz val="10"/>
        <rFont val="Arial"/>
        <family val="2"/>
      </rPr>
      <t xml:space="preserve"> - Alteration of ball joints/dive angles +2</t>
    </r>
  </si>
  <si>
    <r>
      <rPr>
        <b/>
        <sz val="10"/>
        <rFont val="Arial"/>
        <family val="2"/>
      </rPr>
      <t>E17</t>
    </r>
    <r>
      <rPr>
        <sz val="10"/>
        <rFont val="Arial"/>
        <family val="2"/>
      </rPr>
      <t xml:space="preserve"> - Add panhard rod or Watt’s link (regardless of whether or not the Watts link replaces a BTM panhard rod or the panhard rod replaces a BTM Watts link) (may have spherical joints without an additional points assessment) +4</t>
    </r>
  </si>
  <si>
    <r>
      <rPr>
        <b/>
        <sz val="10"/>
        <rFont val="Arial"/>
        <family val="2"/>
      </rPr>
      <t>E18</t>
    </r>
    <r>
      <rPr>
        <sz val="10"/>
        <rFont val="Arial"/>
        <family val="2"/>
      </rPr>
      <t xml:space="preserve"> - Replace or modify a BTM panhard rod or Watt’s link (may have spherical joints without additional assessment) +2</t>
    </r>
  </si>
  <si>
    <r>
      <rPr>
        <b/>
        <sz val="10"/>
        <rFont val="Arial"/>
        <family val="2"/>
      </rPr>
      <t>E19</t>
    </r>
    <r>
      <rPr>
        <sz val="10"/>
        <rFont val="Arial"/>
        <family val="2"/>
      </rPr>
      <t xml:space="preserve"> - Add torque arm +4</t>
    </r>
  </si>
  <si>
    <r>
      <rPr>
        <b/>
        <sz val="10"/>
        <rFont val="Arial"/>
        <family val="2"/>
      </rPr>
      <t xml:space="preserve">E20 </t>
    </r>
    <r>
      <rPr>
        <sz val="10"/>
        <rFont val="Arial"/>
        <family val="2"/>
      </rPr>
      <t>- Replace or modify a BTM torque arm +2</t>
    </r>
  </si>
  <si>
    <r>
      <rPr>
        <b/>
        <sz val="10"/>
        <rFont val="Arial"/>
        <family val="2"/>
      </rPr>
      <t xml:space="preserve">E21 </t>
    </r>
    <r>
      <rPr>
        <sz val="10"/>
        <rFont val="Arial"/>
        <family val="2"/>
      </rPr>
      <t>- Add a 3rd link to the rear suspension that does not penetrate the floor +4</t>
    </r>
  </si>
  <si>
    <r>
      <rPr>
        <b/>
        <sz val="10"/>
        <rFont val="Arial"/>
        <family val="2"/>
      </rPr>
      <t>F1</t>
    </r>
    <r>
      <rPr>
        <sz val="10"/>
        <rFont val="Arial"/>
        <family val="2"/>
      </rPr>
      <t xml:space="preserve"> - Non-BTM, modified, or relocated brake calipers and/or brake caliper brackets and/or brake rotor diameter +2</t>
    </r>
  </si>
  <si>
    <t>B.) Basic Air Dam +3</t>
  </si>
  <si>
    <t>C.) Additional Assessments ( for +6 total)</t>
  </si>
  <si>
    <t>A.) None</t>
  </si>
  <si>
    <r>
      <rPr>
        <b/>
        <sz val="10"/>
        <rFont val="Arial"/>
        <family val="2"/>
      </rPr>
      <t>G1</t>
    </r>
    <r>
      <rPr>
        <sz val="10"/>
        <rFont val="Arial"/>
        <family val="2"/>
      </rPr>
      <t xml:space="preserve"> - Add, replace, or modify front fascia or air dam +3 (except as provided for in the applicable No-Points modification list).  The air dam must be vertical (5* tolerance) and must not protrude from the side of the vehicle or it will be assessed an additional +3 points (click both boxes to the right).  Additional points must be assessed below for any component of the added/replaced/modified fascia or air dam that performs the functions listed in G2 and/or G3 below</t>
    </r>
  </si>
  <si>
    <r>
      <rPr>
        <b/>
        <sz val="10"/>
        <rFont val="Arial"/>
        <family val="2"/>
      </rPr>
      <t>G3</t>
    </r>
    <r>
      <rPr>
        <sz val="10"/>
        <rFont val="Arial"/>
        <family val="2"/>
      </rPr>
      <t xml:space="preserve"> - Add or modify canards/winglets (includes portions of an added/modified/replaced fascia that provide a downward force other than that listed in G2 above) +2</t>
    </r>
  </si>
  <si>
    <r>
      <rPr>
        <b/>
        <sz val="10"/>
        <rFont val="Arial"/>
        <family val="2"/>
      </rPr>
      <t xml:space="preserve">G4 - </t>
    </r>
    <r>
      <rPr>
        <sz val="10"/>
        <rFont val="Arial"/>
        <family val="2"/>
      </rPr>
      <t>Add, replace, or modify rear wing and/or spoiler +4  (a rear wing or spoiler may not exceed a height of 8" above the roofline (or BTM windshield height for convertibles), or a width greater than the width of the car body.  (note additional points must be assessed for end plates greater than 12" in height G8 below))</t>
    </r>
  </si>
  <si>
    <t>Figure from NASA CCRs:</t>
  </si>
  <si>
    <t>Exceptions to A6 - The Hoosier 255/35/18 (A6 &amp; R6) will be assessed points based on its actual 275mm size (and not the 255mm listed on the sidewall)</t>
  </si>
  <si>
    <r>
      <rPr>
        <b/>
        <sz val="10"/>
        <rFont val="Arial"/>
        <family val="2"/>
      </rPr>
      <t>D8</t>
    </r>
    <r>
      <rPr>
        <sz val="10"/>
        <rFont val="Arial"/>
        <family val="2"/>
      </rPr>
      <t xml:space="preserve"> - Relocation of engine/transmission between 1 and 10 inches of the BTM location +7 (note: relocation of less than 1 inch is not assessed points.  Original engine location shall be based on the BTM rear face of the engine block and BTM crankshaft centerline)</t>
    </r>
  </si>
  <si>
    <r>
      <rPr>
        <b/>
        <sz val="10"/>
        <rFont val="Arial"/>
        <family val="2"/>
      </rPr>
      <t>E6</t>
    </r>
    <r>
      <rPr>
        <sz val="10"/>
        <rFont val="Arial"/>
        <family val="2"/>
      </rPr>
      <t xml:space="preserve"> - Conversion of torsion bar/leaf spring suspension to coil spring and strut/shock suspension +2</t>
    </r>
  </si>
  <si>
    <r>
      <rPr>
        <b/>
        <sz val="10"/>
        <rFont val="Arial"/>
        <family val="2"/>
      </rPr>
      <t>H2</t>
    </r>
    <r>
      <rPr>
        <sz val="10"/>
        <rFont val="Arial"/>
        <family val="2"/>
      </rPr>
      <t xml:space="preserve"> - Any other attachment point to the chassis not specified as points-free in ruleset +2</t>
    </r>
  </si>
  <si>
    <t>Raw weight/hp</t>
  </si>
  <si>
    <r>
      <rPr>
        <b/>
        <sz val="10"/>
        <rFont val="Arial"/>
        <family val="2"/>
      </rPr>
      <t>A9</t>
    </r>
    <r>
      <rPr>
        <sz val="10"/>
        <rFont val="Arial"/>
        <family val="2"/>
      </rPr>
      <t xml:space="preserve"> - Non-DOT slicks +30 (note - certain Non-DOT tires such as Continental Tire Series Tires are +10 - see ruleset for list)</t>
    </r>
  </si>
  <si>
    <r>
      <rPr>
        <b/>
        <sz val="10"/>
        <rFont val="Arial"/>
        <family val="2"/>
      </rPr>
      <t>A10</t>
    </r>
    <r>
      <rPr>
        <sz val="10"/>
        <rFont val="Arial"/>
        <family val="2"/>
      </rPr>
      <t xml:space="preserve"> - tire size credit or penalty</t>
    </r>
  </si>
  <si>
    <r>
      <rPr>
        <b/>
        <sz val="10"/>
        <rFont val="Arial"/>
        <family val="2"/>
      </rPr>
      <t>A4</t>
    </r>
    <r>
      <rPr>
        <sz val="10"/>
        <rFont val="Arial"/>
        <family val="2"/>
      </rPr>
      <t xml:space="preserve"> -The following DOT approved R-compound tires: Hoosier SM7  +9</t>
    </r>
  </si>
  <si>
    <r>
      <rPr>
        <b/>
        <sz val="10"/>
        <rFont val="Arial"/>
        <family val="2"/>
      </rPr>
      <t>C24</t>
    </r>
    <r>
      <rPr>
        <sz val="10"/>
        <rFont val="Arial"/>
        <family val="2"/>
      </rPr>
      <t xml:space="preserve"> - Non-BTM or modified resonator(s) or muffler(s) only (no exhaust piping modifications) +1</t>
    </r>
  </si>
  <si>
    <t>All-Wheel Drive   -0.3</t>
  </si>
  <si>
    <t>4 door sedan or 5 door wagon   +0.2</t>
  </si>
  <si>
    <r>
      <rPr>
        <b/>
        <sz val="10"/>
        <rFont val="Arial"/>
        <family val="2"/>
      </rPr>
      <t>A3</t>
    </r>
    <r>
      <rPr>
        <sz val="10"/>
        <rFont val="Arial"/>
        <family val="2"/>
      </rPr>
      <t xml:space="preserve"> - The following DOT approved R-Compound Tires: BFG R1, Goodyear RS, Hankook Z214 (C71, C70, C51, C50), Hoosier R7, Kumho V710 +10</t>
    </r>
  </si>
  <si>
    <r>
      <rPr>
        <b/>
        <sz val="10"/>
        <rFont val="Arial"/>
        <family val="2"/>
      </rPr>
      <t>A2</t>
    </r>
    <r>
      <rPr>
        <sz val="10"/>
        <rFont val="Arial"/>
        <family val="2"/>
      </rPr>
      <t xml:space="preserve"> - The following DOT approved R-Compound Tires: Hoosier A6 +17</t>
    </r>
  </si>
  <si>
    <r>
      <rPr>
        <b/>
        <sz val="10"/>
        <rFont val="Arial"/>
        <family val="2"/>
      </rPr>
      <t>A5</t>
    </r>
    <r>
      <rPr>
        <sz val="10"/>
        <rFont val="Arial"/>
        <family val="2"/>
      </rPr>
      <t xml:space="preserve"> - The following DOT approved R-Compound Tires: Hoosier R6, Hoosier SM6 (note: CTSC EC-Dry Tires (225, 245, 275) OK) +8</t>
    </r>
  </si>
  <si>
    <r>
      <rPr>
        <b/>
        <sz val="10"/>
        <rFont val="Arial"/>
        <family val="2"/>
      </rPr>
      <t xml:space="preserve">C9 </t>
    </r>
    <r>
      <rPr>
        <sz val="10"/>
        <rFont val="Arial"/>
        <family val="2"/>
      </rPr>
      <t>- Nitrous Oxide injection is not permitted</t>
    </r>
  </si>
  <si>
    <r>
      <rPr>
        <b/>
        <sz val="10"/>
        <rFont val="Arial"/>
        <family val="2"/>
      </rPr>
      <t>C22</t>
    </r>
    <r>
      <rPr>
        <sz val="10"/>
        <rFont val="Arial"/>
        <family val="2"/>
      </rPr>
      <t xml:space="preserve"> - Modification, porting, or replacement of the BTM exhaust manifold or header(s) (includes any/all other exhaust and catalytic converter modifications) +5</t>
    </r>
  </si>
  <si>
    <r>
      <rPr>
        <b/>
        <sz val="10"/>
        <rFont val="Arial"/>
        <family val="2"/>
      </rPr>
      <t>D2</t>
    </r>
    <r>
      <rPr>
        <sz val="10"/>
        <rFont val="Arial"/>
        <family val="2"/>
      </rPr>
      <t xml:space="preserve"> - Double Clutch Transmissions with altered gear ratios +6 (do not also assess D3 &amp; D4)</t>
    </r>
  </si>
  <si>
    <r>
      <rPr>
        <b/>
        <sz val="10"/>
        <rFont val="Arial"/>
        <family val="2"/>
      </rPr>
      <t>E8</t>
    </r>
    <r>
      <rPr>
        <sz val="10"/>
        <rFont val="Arial"/>
        <family val="2"/>
      </rPr>
      <t xml:space="preserve"> - Non-BTM driver/cockpit adjustable swaybar or other suspension settings +4</t>
    </r>
  </si>
  <si>
    <r>
      <rPr>
        <b/>
        <sz val="10"/>
        <rFont val="Arial"/>
        <family val="2"/>
      </rPr>
      <t>E9</t>
    </r>
    <r>
      <rPr>
        <sz val="10"/>
        <rFont val="Arial"/>
        <family val="2"/>
      </rPr>
      <t xml:space="preserve"> - Replace, modify, or remove control arms (including toe arms/links)(other than plates, shims, or eccentric bolts/bushings for simple camber/caster adjustment only) or RWD/AWD rear trailing arms (may have spherical/metallic joint for the connection to the spindle/knuckle) +4</t>
    </r>
  </si>
  <si>
    <r>
      <rPr>
        <b/>
        <sz val="10"/>
        <rFont val="Arial"/>
        <family val="2"/>
      </rPr>
      <t>E15</t>
    </r>
    <r>
      <rPr>
        <sz val="10"/>
        <rFont val="Arial"/>
        <family val="2"/>
      </rPr>
      <t xml:space="preserve"> - Front steering tie rod bump steer modifications or shimming of the steering rack +2</t>
    </r>
  </si>
  <si>
    <r>
      <rPr>
        <b/>
        <sz val="10"/>
        <rFont val="Arial"/>
        <family val="2"/>
      </rPr>
      <t>G2</t>
    </r>
    <r>
      <rPr>
        <sz val="10"/>
        <rFont val="Arial"/>
        <family val="2"/>
      </rPr>
      <t xml:space="preserve"> - Add, replace or modify a single front splitter +3  This part may extend horizontally past the side of the vehicle no greater than 5".  If any portion of this part that protrudes from the side of the vehicle is not parallel to the ground then additional points must be assessed for canards in G4 below.  No material, filler or part may extend beyond the vertical reach of the BTM front fascia without taking points for fascia modification points above in G1.</t>
    </r>
  </si>
  <si>
    <t>(enter rounded-off chassis Dyno whp in the box above)</t>
  </si>
  <si>
    <t>Asterisk Points</t>
  </si>
  <si>
    <r>
      <rPr>
        <b/>
        <sz val="10"/>
        <rFont val="Arial"/>
        <family val="2"/>
      </rPr>
      <t>C23</t>
    </r>
    <r>
      <rPr>
        <sz val="10"/>
        <rFont val="Arial"/>
        <family val="2"/>
      </rPr>
      <t xml:space="preserve"> - Any modification to the BTM exhaust piping and/or catalytic converter (includes muffler modification or replacement) +3</t>
    </r>
  </si>
  <si>
    <r>
      <rPr>
        <b/>
        <sz val="10"/>
        <rFont val="Arial"/>
        <family val="2"/>
      </rPr>
      <t xml:space="preserve">F4 </t>
    </r>
    <r>
      <rPr>
        <sz val="10"/>
        <rFont val="Arial"/>
        <family val="2"/>
      </rPr>
      <t>- Add or modify other chassis stiffening devices or fabricated parts (such as lower stress/arm braces with &gt; 2 attachment points, subframe connectors, subframe braces, subframe mounts, and/or non-rubber or non-poly subframe mounts/bushings, etc.) +3</t>
    </r>
  </si>
  <si>
    <t>Note:  Active aerodynamic modifications (including but not limited to computerized, cockpit adjustable, self adjusting, etc.) are not permitted</t>
  </si>
  <si>
    <t>Adjusted Weight/Horsepower Ratio</t>
  </si>
  <si>
    <t>TTD</t>
  </si>
  <si>
    <t>D1 - Non-BTM sequential (semi-automatic) or dog-ring transmission (non-synchromesh) - includes altered gear ratios +7 (note - automatic with torque converter exemTT)</t>
  </si>
  <si>
    <t>Tire Width TTs table</t>
  </si>
  <si>
    <t>Weight reduction TTs table</t>
  </si>
  <si>
    <t>TTU123</t>
  </si>
  <si>
    <t>Limits for each TT Class are as follows:</t>
  </si>
  <si>
    <r>
      <rPr>
        <b/>
        <sz val="10"/>
        <rFont val="Arial"/>
        <family val="2"/>
      </rPr>
      <t>A6</t>
    </r>
    <r>
      <rPr>
        <sz val="10"/>
        <rFont val="Arial"/>
        <family val="2"/>
      </rPr>
      <t xml:space="preserve"> - The following DOT approved R-Compound Tires: Toyo Proxes RR, Hankook TD, Pirelli Trofeo R +7</t>
    </r>
  </si>
  <si>
    <r>
      <rPr>
        <b/>
        <sz val="10"/>
        <rFont val="Arial"/>
        <family val="2"/>
      </rPr>
      <t>E1</t>
    </r>
    <r>
      <rPr>
        <sz val="10"/>
        <rFont val="Arial"/>
        <family val="2"/>
      </rPr>
      <t xml:space="preserve"> - Non-BTM shocks/struts/dampers with an external reservoir or more than two ranges of adjustment - must still take points for springs below in E5.  +8.  (example: compression (bump), low speed rebound and high speed rebound is 3 ranges of adjustment)(May have spherical tops and/or bottoms)</t>
    </r>
  </si>
  <si>
    <r>
      <rPr>
        <b/>
        <sz val="10"/>
        <rFont val="Arial"/>
        <family val="2"/>
      </rPr>
      <t>E2</t>
    </r>
    <r>
      <rPr>
        <sz val="10"/>
        <rFont val="Arial"/>
        <family val="2"/>
      </rPr>
      <t xml:space="preserve"> - Non-BTM shocks/struts/dampers with a "piggy back" external reservoir (fixed reservoir w/o connecting hose) OR with shaft diameter 40mm or greater - must still take points for springs below in E5.  +5 (May have spherical tops and/or bottoms)</t>
    </r>
  </si>
  <si>
    <r>
      <rPr>
        <b/>
        <sz val="10"/>
        <rFont val="Arial"/>
        <family val="2"/>
      </rPr>
      <t>E3</t>
    </r>
    <r>
      <rPr>
        <sz val="10"/>
        <rFont val="Arial"/>
        <family val="2"/>
      </rPr>
      <t xml:space="preserve"> - Non-BTM or modified/re-valved shocks/struts/dampers +3 (all others)(E5 springs not included)(May have spherical tops and/or bottoms)</t>
    </r>
  </si>
  <si>
    <r>
      <rPr>
        <b/>
        <sz val="10"/>
        <rFont val="Arial"/>
        <family val="2"/>
      </rPr>
      <t>E5</t>
    </r>
    <r>
      <rPr>
        <sz val="10"/>
        <rFont val="Arial"/>
        <family val="2"/>
      </rPr>
      <t xml:space="preserve"> - Non-BTM or modified coil springs, bump stops, leaf springs/spacers/brackets, or torsion bars +2</t>
    </r>
  </si>
  <si>
    <r>
      <rPr>
        <b/>
        <sz val="10"/>
        <rFont val="Arial"/>
        <family val="2"/>
      </rPr>
      <t>E22</t>
    </r>
    <r>
      <rPr>
        <sz val="10"/>
        <rFont val="Arial"/>
        <family val="2"/>
      </rPr>
      <t xml:space="preserve"> -  Metallic replacement suspension bushings (Heim joints/spherical joints) +3 (except for shock tops or bottoms assessed in E.1),E.2), or E.3) above, pillow ball camber plate joints, sway bar endlinks if taking modification E7, control arm spindle/knuckle joints if taking mod E9, and/or Panhard/Watts/3rd link parts if taking mod(s) E17/E18/E19/E20/E21)</t>
    </r>
  </si>
  <si>
    <r>
      <rPr>
        <b/>
        <sz val="10"/>
        <rFont val="Arial"/>
        <family val="2"/>
      </rPr>
      <t>A7</t>
    </r>
    <r>
      <rPr>
        <sz val="10"/>
        <rFont val="Arial"/>
        <family val="2"/>
      </rPr>
      <t xml:space="preserve"> - The Following DOT approved tires and those R-compound tires with a UTQG treadwear rating over 40:  BFG Rival S, Bridgestone REO71-R, Maxxis RC-1 </t>
    </r>
  </si>
  <si>
    <r>
      <rPr>
        <b/>
        <sz val="10"/>
        <rFont val="Arial"/>
        <family val="2"/>
      </rPr>
      <t>A1</t>
    </r>
    <r>
      <rPr>
        <sz val="10"/>
        <rFont val="Arial"/>
        <family val="2"/>
      </rPr>
      <t xml:space="preserve"> - The following DOT approved R-Compound Tires: BFG R1S, Goodyear Eagle RS AC, Hoosier A7, Hankook Z217 (C90 &amp; 91 Compounds),</t>
    </r>
  </si>
  <si>
    <t xml:space="preserve">       Hoosier Wet DOT (if used in dry conditions) +22</t>
  </si>
  <si>
    <t xml:space="preserve">       (ex. Kumho V700, Kumho V720, Michelin Pilot Sport Cup &amp; MPS Cup 2, Nitto NT01, Pirelli PZero Corsa, Toyo R888, Toyo RA-1, Yokohama A048, etc.) +6</t>
  </si>
  <si>
    <r>
      <rPr>
        <b/>
        <sz val="10"/>
        <rFont val="Arial"/>
        <family val="2"/>
      </rPr>
      <t>A8</t>
    </r>
    <r>
      <rPr>
        <sz val="10"/>
        <rFont val="Arial"/>
        <family val="2"/>
      </rPr>
      <t xml:space="preserve"> - DOT-Approved (non-R-compound) tires with a UTQG treadwear rating of 120-200 (ex. BFG g-Force Rival, Toyo R1R, Dunlop Direzza Sport ZII Star Spec,</t>
    </r>
  </si>
  <si>
    <t xml:space="preserve">       Bridgestone Potenza RE070, Kumho Ecsta XS, Yokohama Advan A046 &amp; Neova AD08, Hankook R-S3) +2  </t>
  </si>
  <si>
    <t xml:space="preserve">        (Includes modifications to spindles and knuckles that relocate control arm mounting points in space - such as "drop spindles")</t>
  </si>
  <si>
    <r>
      <rPr>
        <b/>
        <sz val="10"/>
        <rFont val="Arial"/>
        <family val="2"/>
      </rPr>
      <t>E13</t>
    </r>
    <r>
      <rPr>
        <sz val="10"/>
        <rFont val="Arial"/>
        <family val="2"/>
      </rPr>
      <t xml:space="preserve"> - Relocation of front suspension mounting points +6</t>
    </r>
  </si>
  <si>
    <r>
      <rPr>
        <b/>
        <sz val="10"/>
        <rFont val="Arial"/>
        <family val="2"/>
      </rPr>
      <t>E14</t>
    </r>
    <r>
      <rPr>
        <sz val="10"/>
        <rFont val="Arial"/>
        <family val="2"/>
      </rPr>
      <t xml:space="preserve"> - Relocation of rear suspension mounting points +6 </t>
    </r>
  </si>
  <si>
    <r>
      <rPr>
        <b/>
        <sz val="10"/>
        <rFont val="Arial"/>
        <family val="2"/>
      </rPr>
      <t>G6</t>
    </r>
    <r>
      <rPr>
        <sz val="10"/>
        <rFont val="Arial"/>
        <family val="2"/>
      </rPr>
      <t xml:space="preserve"> - Add rear diffuser +2 (note: additional points must be assessed for any vertical panels in the diffuser that exceed 5" in height per G8 below)</t>
    </r>
  </si>
  <si>
    <t>(If taking +2 here for G.6) do not also take assessment for G.7) below)</t>
  </si>
  <si>
    <t>PTB</t>
  </si>
  <si>
    <t>PTC</t>
  </si>
  <si>
    <t>PTD</t>
  </si>
  <si>
    <t>PTE</t>
  </si>
  <si>
    <t>PTF</t>
  </si>
  <si>
    <t>PTG</t>
  </si>
  <si>
    <t>PTH</t>
  </si>
  <si>
    <t>NASA Performance Touring B-F Class Calculator</t>
  </si>
  <si>
    <t>U123</t>
  </si>
  <si>
    <t>NASA Performance Touring B-F Adjusted Weight/HP Calculator</t>
  </si>
  <si>
    <t>is your PT class (if also within Adjusted Wt/HP ratio limits - see next tab)</t>
  </si>
  <si>
    <t>C4 -Modification of the BTM air intake/box, air filter location, air piping to the turbo/supercharger/intercooler/throttle body/carburetor, or hood/fascia/fender air inlet(s), outlets, or vents +1 (air filter upgrade alone 0 pts)</t>
  </si>
  <si>
    <t>6-point (two main hoop, two rear brace, two forward hoop) roll cage designs constructed per the NASA CCR figure below may be utilized without a PT modification point assessment.  Two additional attachment points for either two footwell bars or two bars to the front firewall (one on each side for the purpose of additional tire intrusion prevention and not attached to frame, dash bar, or cowling) may be added without a PT modification assessment.  Additional bars and/or gusseting within the structure of the cage are permitted without a PT modification point assessment.  Gusseting of the 6 CCR attachment points listed above is permitted without a PT modification point assessment provided that the gussets are attached to the tube no further than 6" from the end of the tube and to the chassis no further than 6" from the end of the tube where it terminates at the plate.  Up to three additional attachment points solely for the purpose of bars connecting "NASCAR" style driver's side door bars to the rocker panel are permitted without a PT modification point assessment.  Additional attachment points within the driver's compartment that exceed these allowances are also permitted, but will be assessed points as follows:</t>
  </si>
  <si>
    <r>
      <t xml:space="preserve">(Note: to fit a particular PT class you must be good on Modification Points </t>
    </r>
    <r>
      <rPr>
        <u/>
        <sz val="11"/>
        <color theme="1"/>
        <rFont val="Calibri"/>
        <family val="2"/>
        <scheme val="minor"/>
      </rPr>
      <t>and</t>
    </r>
    <r>
      <rPr>
        <sz val="11"/>
        <color theme="1"/>
        <rFont val="Calibri"/>
        <family val="2"/>
        <scheme val="minor"/>
      </rPr>
      <t xml:space="preserve"> Adjusted Weight/HP Ratio)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</si>
</sst>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18" x14ac:knownFonts="1">
    <font>
      <sz val="11"/>
      <color theme="1"/>
      <name val="Calibri"/>
      <family val="2"/>
      <scheme val="minor"/>
    </font>
    <font>
      <sz val="10"/>
      <name val="Arial"/>
      <family val="2"/>
    </font>
    <font>
      <b/>
      <sz val="10"/>
      <name val="Arial"/>
      <family val="2"/>
    </font>
    <font>
      <sz val="10"/>
      <color indexed="8"/>
      <name val="Arial"/>
      <family val="2"/>
    </font>
    <font>
      <b/>
      <u/>
      <sz val="10"/>
      <name val="Arial"/>
      <family val="2"/>
    </font>
    <font>
      <u/>
      <sz val="10"/>
      <name val="Arial"/>
      <family val="2"/>
    </font>
    <font>
      <sz val="11"/>
      <color rgb="FFFF0000"/>
      <name val="Calibri"/>
      <family val="2"/>
      <scheme val="minor"/>
    </font>
    <font>
      <b/>
      <sz val="11"/>
      <color theme="1"/>
      <name val="Calibri"/>
      <family val="2"/>
      <scheme val="minor"/>
    </font>
    <font>
      <b/>
      <sz val="13"/>
      <color theme="1"/>
      <name val="Calibri"/>
      <family val="2"/>
      <scheme val="minor"/>
    </font>
    <font>
      <b/>
      <sz val="14"/>
      <color theme="1"/>
      <name val="Calibri"/>
      <family val="2"/>
      <scheme val="minor"/>
    </font>
    <font>
      <b/>
      <sz val="12"/>
      <color theme="1"/>
      <name val="Calibri"/>
      <family val="2"/>
      <scheme val="minor"/>
    </font>
    <font>
      <sz val="8"/>
      <color theme="1"/>
      <name val="Calibri"/>
      <family val="2"/>
      <scheme val="minor"/>
    </font>
    <font>
      <sz val="10"/>
      <color theme="1"/>
      <name val="Calibri"/>
      <family val="2"/>
      <scheme val="minor"/>
    </font>
    <font>
      <u/>
      <sz val="10"/>
      <color theme="1"/>
      <name val="Calibri"/>
      <family val="2"/>
      <scheme val="minor"/>
    </font>
    <font>
      <b/>
      <sz val="12"/>
      <name val="Arial"/>
      <family val="2"/>
    </font>
    <font>
      <b/>
      <sz val="14"/>
      <name val="Arial"/>
      <family val="2"/>
    </font>
    <font>
      <sz val="20"/>
      <color theme="1"/>
      <name val="Calibri"/>
      <family val="2"/>
      <scheme val="minor"/>
    </font>
    <font>
      <u/>
      <sz val="11"/>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4" tint="0.79998168889431442"/>
        <bgColor indexed="64"/>
      </patternFill>
    </fill>
    <fill>
      <patternFill patternType="solid">
        <fgColor rgb="FF00B0F0"/>
        <bgColor indexed="64"/>
      </patternFill>
    </fill>
  </fills>
  <borders count="5">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2">
    <xf numFmtId="0" fontId="0" fillId="0" borderId="0"/>
    <xf numFmtId="0" fontId="1" fillId="0" borderId="0"/>
  </cellStyleXfs>
  <cellXfs count="112">
    <xf numFmtId="0" fontId="0" fillId="0" borderId="0" xfId="0"/>
    <xf numFmtId="0" fontId="1" fillId="2" borderId="0" xfId="1" applyFont="1" applyFill="1"/>
    <xf numFmtId="0" fontId="2" fillId="2" borderId="0" xfId="1" applyFont="1" applyFill="1"/>
    <xf numFmtId="0" fontId="2" fillId="2" borderId="0" xfId="1" applyFont="1" applyFill="1" applyBorder="1"/>
    <xf numFmtId="0" fontId="2" fillId="2" borderId="0" xfId="1" applyFont="1" applyFill="1" applyAlignment="1">
      <alignment horizontal="center"/>
    </xf>
    <xf numFmtId="0" fontId="2" fillId="2" borderId="0" xfId="1" applyFont="1" applyFill="1" applyBorder="1" applyAlignment="1">
      <alignment horizontal="center"/>
    </xf>
    <xf numFmtId="0" fontId="1" fillId="2" borderId="0" xfId="1" applyFill="1" applyAlignment="1">
      <alignment horizontal="right"/>
    </xf>
    <xf numFmtId="0" fontId="1" fillId="2" borderId="0" xfId="1" applyFill="1"/>
    <xf numFmtId="0" fontId="1" fillId="2" borderId="0" xfId="1" applyFill="1" applyBorder="1" applyAlignment="1">
      <alignment horizontal="center"/>
    </xf>
    <xf numFmtId="0" fontId="1" fillId="2" borderId="0" xfId="1" applyFill="1" applyBorder="1"/>
    <xf numFmtId="0" fontId="3" fillId="2" borderId="0" xfId="1" applyFont="1" applyFill="1" applyBorder="1"/>
    <xf numFmtId="0" fontId="1" fillId="2" borderId="0" xfId="1" applyFill="1" applyAlignment="1">
      <alignment horizontal="left"/>
    </xf>
    <xf numFmtId="0" fontId="1" fillId="2" borderId="1" xfId="1" applyFill="1" applyBorder="1"/>
    <xf numFmtId="0" fontId="1" fillId="2" borderId="0" xfId="1" applyFont="1" applyFill="1" applyAlignment="1">
      <alignment horizontal="right"/>
    </xf>
    <xf numFmtId="0" fontId="1" fillId="2" borderId="0" xfId="1" applyFont="1" applyFill="1" applyAlignment="1">
      <alignment horizontal="left"/>
    </xf>
    <xf numFmtId="0" fontId="4" fillId="2" borderId="0" xfId="1" applyFont="1" applyFill="1" applyAlignment="1">
      <alignment horizontal="right"/>
    </xf>
    <xf numFmtId="0" fontId="1" fillId="2" borderId="2" xfId="1" applyFont="1" applyFill="1" applyBorder="1"/>
    <xf numFmtId="0" fontId="1" fillId="2" borderId="3" xfId="1" applyFill="1" applyBorder="1" applyAlignment="1">
      <alignment horizontal="right"/>
    </xf>
    <xf numFmtId="0" fontId="1" fillId="2" borderId="2" xfId="1" applyFill="1" applyBorder="1" applyAlignment="1">
      <alignment horizontal="right"/>
    </xf>
    <xf numFmtId="0" fontId="1" fillId="3" borderId="0" xfId="1" applyFill="1"/>
    <xf numFmtId="0" fontId="1" fillId="2" borderId="0" xfId="1" quotePrefix="1" applyFill="1" applyBorder="1"/>
    <xf numFmtId="0" fontId="1" fillId="2" borderId="0" xfId="1" applyFill="1" applyAlignment="1">
      <alignment horizontal="left" wrapText="1"/>
    </xf>
    <xf numFmtId="0" fontId="2" fillId="4" borderId="0" xfId="1" applyFont="1" applyFill="1" applyBorder="1"/>
    <xf numFmtId="0" fontId="1" fillId="4" borderId="0" xfId="1" applyFill="1" applyBorder="1"/>
    <xf numFmtId="0" fontId="1" fillId="4" borderId="0" xfId="1" applyFill="1"/>
    <xf numFmtId="0" fontId="1" fillId="3" borderId="0" xfId="1" applyFill="1" applyBorder="1"/>
    <xf numFmtId="0" fontId="1" fillId="5" borderId="0" xfId="1" applyFill="1" applyAlignment="1">
      <alignment horizontal="left"/>
    </xf>
    <xf numFmtId="0" fontId="1" fillId="5" borderId="0" xfId="1" applyFill="1"/>
    <xf numFmtId="0" fontId="1" fillId="5" borderId="0" xfId="1" applyFill="1" applyBorder="1" applyAlignment="1">
      <alignment horizontal="center"/>
    </xf>
    <xf numFmtId="0" fontId="1" fillId="5" borderId="0" xfId="1" applyFill="1" applyBorder="1"/>
    <xf numFmtId="0" fontId="1" fillId="5" borderId="0" xfId="1" applyFont="1" applyFill="1"/>
    <xf numFmtId="0" fontId="2" fillId="5" borderId="0" xfId="1" applyFont="1" applyFill="1" applyBorder="1"/>
    <xf numFmtId="0" fontId="1" fillId="5" borderId="0" xfId="1" applyFont="1" applyFill="1" applyBorder="1"/>
    <xf numFmtId="0" fontId="1" fillId="6" borderId="0" xfId="1" applyFill="1"/>
    <xf numFmtId="0" fontId="1" fillId="6" borderId="0" xfId="1" applyFill="1" applyBorder="1"/>
    <xf numFmtId="0" fontId="1" fillId="6" borderId="0" xfId="1" applyFont="1" applyFill="1" applyAlignment="1">
      <alignment horizontal="right"/>
    </xf>
    <xf numFmtId="0" fontId="1" fillId="6" borderId="0" xfId="1" applyFill="1" applyAlignment="1">
      <alignment horizontal="left"/>
    </xf>
    <xf numFmtId="0" fontId="1" fillId="7" borderId="0" xfId="1" applyFill="1"/>
    <xf numFmtId="0" fontId="1" fillId="7" borderId="0" xfId="1" applyFill="1" applyBorder="1"/>
    <xf numFmtId="0" fontId="1" fillId="7" borderId="0" xfId="1" applyFill="1" applyBorder="1" applyAlignment="1">
      <alignment horizontal="center"/>
    </xf>
    <xf numFmtId="0" fontId="1" fillId="7" borderId="0" xfId="1" applyFill="1" applyAlignment="1">
      <alignment horizontal="left"/>
    </xf>
    <xf numFmtId="0" fontId="1" fillId="3" borderId="0" xfId="1" applyFill="1" applyAlignment="1">
      <alignment horizontal="right"/>
    </xf>
    <xf numFmtId="0" fontId="1" fillId="8" borderId="0" xfId="1" applyFill="1"/>
    <xf numFmtId="0" fontId="1" fillId="8" borderId="0" xfId="1" applyFill="1" applyAlignment="1">
      <alignment horizontal="left"/>
    </xf>
    <xf numFmtId="0" fontId="1" fillId="8" borderId="0" xfId="1" applyFill="1" applyBorder="1"/>
    <xf numFmtId="0" fontId="1" fillId="8" borderId="0" xfId="1" applyFill="1" applyAlignment="1">
      <alignment horizontal="right"/>
    </xf>
    <xf numFmtId="0" fontId="1" fillId="9" borderId="0" xfId="1" applyFill="1"/>
    <xf numFmtId="0" fontId="1" fillId="9" borderId="0" xfId="1" applyFill="1" applyAlignment="1">
      <alignment horizontal="right"/>
    </xf>
    <xf numFmtId="0" fontId="1" fillId="2" borderId="0" xfId="1" applyFill="1" applyAlignment="1"/>
    <xf numFmtId="0" fontId="0" fillId="2" borderId="0" xfId="0" applyFill="1"/>
    <xf numFmtId="0" fontId="1" fillId="4" borderId="0" xfId="1" applyFill="1" applyBorder="1" applyAlignment="1">
      <alignment horizontal="center"/>
    </xf>
    <xf numFmtId="0" fontId="0" fillId="4" borderId="0" xfId="0" applyFill="1"/>
    <xf numFmtId="0" fontId="1" fillId="2" borderId="0" xfId="1" applyFill="1" applyAlignment="1">
      <alignment horizontal="left" wrapText="1"/>
    </xf>
    <xf numFmtId="0" fontId="1" fillId="2" borderId="0" xfId="1" applyFill="1" applyBorder="1" applyAlignment="1">
      <alignment horizontal="left"/>
    </xf>
    <xf numFmtId="0" fontId="0" fillId="2" borderId="0" xfId="0" applyFill="1" applyBorder="1"/>
    <xf numFmtId="0" fontId="0" fillId="2" borderId="0" xfId="0" applyFill="1" applyBorder="1" applyAlignment="1">
      <alignment horizontal="center"/>
    </xf>
    <xf numFmtId="0" fontId="0" fillId="3" borderId="0" xfId="0" applyFill="1" applyBorder="1"/>
    <xf numFmtId="0" fontId="0" fillId="5" borderId="0" xfId="0" applyFill="1" applyBorder="1"/>
    <xf numFmtId="0" fontId="0" fillId="10" borderId="0" xfId="0" applyFill="1" applyBorder="1"/>
    <xf numFmtId="165" fontId="7" fillId="10" borderId="0" xfId="0" applyNumberFormat="1" applyFont="1" applyFill="1" applyBorder="1"/>
    <xf numFmtId="0" fontId="7" fillId="10" borderId="0" xfId="0" applyFont="1" applyFill="1" applyBorder="1"/>
    <xf numFmtId="164" fontId="0" fillId="10" borderId="0" xfId="0" applyNumberFormat="1" applyFill="1" applyBorder="1"/>
    <xf numFmtId="0" fontId="0" fillId="6" borderId="0" xfId="0" applyFill="1" applyBorder="1"/>
    <xf numFmtId="0" fontId="0" fillId="11" borderId="0" xfId="0" applyFill="1" applyBorder="1"/>
    <xf numFmtId="2" fontId="0" fillId="6" borderId="0" xfId="0" applyNumberFormat="1" applyFill="1" applyBorder="1"/>
    <xf numFmtId="2" fontId="0" fillId="11" borderId="0" xfId="0" applyNumberFormat="1" applyFill="1" applyBorder="1"/>
    <xf numFmtId="0" fontId="6" fillId="10" borderId="0" xfId="0" applyFont="1" applyFill="1" applyBorder="1"/>
    <xf numFmtId="0" fontId="1" fillId="2" borderId="4" xfId="1" applyFill="1" applyBorder="1"/>
    <xf numFmtId="0" fontId="14" fillId="2" borderId="0" xfId="1" applyFont="1" applyFill="1" applyAlignment="1"/>
    <xf numFmtId="0" fontId="16" fillId="2" borderId="0" xfId="0" applyFont="1" applyFill="1" applyBorder="1" applyAlignment="1">
      <alignment horizontal="left"/>
    </xf>
    <xf numFmtId="0" fontId="16" fillId="2" borderId="0" xfId="0" applyFont="1" applyFill="1" applyBorder="1" applyAlignment="1">
      <alignment horizontal="center"/>
    </xf>
    <xf numFmtId="0" fontId="16" fillId="3" borderId="0" xfId="0" applyFont="1" applyFill="1" applyBorder="1" applyAlignment="1"/>
    <xf numFmtId="0" fontId="16" fillId="2" borderId="0" xfId="0" applyFont="1" applyFill="1" applyBorder="1" applyAlignment="1"/>
    <xf numFmtId="0" fontId="16" fillId="5" borderId="0" xfId="0" applyFont="1" applyFill="1" applyBorder="1"/>
    <xf numFmtId="0" fontId="16" fillId="2" borderId="0" xfId="0" applyFont="1" applyFill="1"/>
    <xf numFmtId="0" fontId="16" fillId="2" borderId="0" xfId="0" applyFont="1" applyFill="1" applyBorder="1"/>
    <xf numFmtId="0" fontId="0" fillId="2" borderId="0" xfId="0" applyFill="1" applyBorder="1" applyAlignment="1">
      <alignment horizontal="left"/>
    </xf>
    <xf numFmtId="0" fontId="0" fillId="2" borderId="2" xfId="0" applyFill="1" applyBorder="1" applyAlignment="1" applyProtection="1">
      <alignment horizontal="center"/>
      <protection locked="0"/>
    </xf>
    <xf numFmtId="0" fontId="0" fillId="2" borderId="0" xfId="0" applyFill="1" applyBorder="1" applyProtection="1"/>
    <xf numFmtId="0" fontId="0" fillId="2" borderId="0" xfId="0" applyFill="1" applyBorder="1" applyAlignment="1" applyProtection="1">
      <alignment horizontal="left"/>
    </xf>
    <xf numFmtId="0" fontId="0" fillId="2" borderId="0" xfId="0" applyFill="1" applyBorder="1" applyAlignment="1" applyProtection="1">
      <alignment horizontal="center"/>
    </xf>
    <xf numFmtId="0" fontId="7" fillId="2" borderId="0" xfId="0" applyFont="1" applyFill="1" applyBorder="1" applyAlignment="1" applyProtection="1">
      <alignment horizontal="center"/>
    </xf>
    <xf numFmtId="0" fontId="7" fillId="2" borderId="0" xfId="0" applyFont="1" applyFill="1" applyBorder="1" applyAlignment="1" applyProtection="1">
      <alignment horizontal="left"/>
    </xf>
    <xf numFmtId="2" fontId="7" fillId="2" borderId="0" xfId="0" applyNumberFormat="1" applyFont="1" applyFill="1" applyBorder="1" applyProtection="1"/>
    <xf numFmtId="0" fontId="8" fillId="2" borderId="0" xfId="0" applyFont="1" applyFill="1" applyBorder="1" applyProtection="1"/>
    <xf numFmtId="164" fontId="9" fillId="2" borderId="0" xfId="0" applyNumberFormat="1" applyFont="1" applyFill="1" applyBorder="1" applyAlignment="1" applyProtection="1">
      <alignment horizontal="center"/>
    </xf>
    <xf numFmtId="0" fontId="10" fillId="2" borderId="0" xfId="0" applyFont="1" applyFill="1" applyBorder="1" applyProtection="1"/>
    <xf numFmtId="0" fontId="11" fillId="2" borderId="0" xfId="0" applyFont="1" applyFill="1" applyBorder="1" applyAlignment="1" applyProtection="1">
      <alignment horizontal="left"/>
    </xf>
    <xf numFmtId="164" fontId="0" fillId="2" borderId="0" xfId="0" applyNumberFormat="1" applyFill="1" applyBorder="1" applyAlignment="1" applyProtection="1">
      <alignment horizontal="center"/>
    </xf>
    <xf numFmtId="0" fontId="12" fillId="2" borderId="0" xfId="0" applyFont="1" applyFill="1" applyBorder="1" applyProtection="1"/>
    <xf numFmtId="2" fontId="0" fillId="2" borderId="0" xfId="0" applyNumberFormat="1" applyFill="1" applyBorder="1" applyAlignment="1" applyProtection="1">
      <alignment horizontal="center"/>
    </xf>
    <xf numFmtId="0" fontId="7" fillId="2" borderId="0" xfId="0" applyFont="1" applyFill="1" applyBorder="1" applyProtection="1"/>
    <xf numFmtId="2" fontId="0" fillId="2" borderId="0" xfId="0" applyNumberFormat="1" applyFill="1" applyBorder="1" applyAlignment="1" applyProtection="1">
      <alignment horizontal="right"/>
    </xf>
    <xf numFmtId="0" fontId="1" fillId="2" borderId="0" xfId="1" applyFill="1" applyAlignment="1">
      <alignment horizontal="center"/>
    </xf>
    <xf numFmtId="0" fontId="2" fillId="2" borderId="0" xfId="1" applyFont="1" applyFill="1" applyBorder="1" applyAlignment="1">
      <alignment horizontal="center"/>
    </xf>
    <xf numFmtId="0" fontId="1" fillId="8" borderId="0" xfId="1" applyFont="1" applyFill="1"/>
    <xf numFmtId="0" fontId="2" fillId="0" borderId="0" xfId="1" applyFont="1" applyFill="1"/>
    <xf numFmtId="0" fontId="1" fillId="0" borderId="0" xfId="1" applyFill="1" applyBorder="1" applyAlignment="1">
      <alignment horizontal="center"/>
    </xf>
    <xf numFmtId="0" fontId="1" fillId="0" borderId="0" xfId="1" applyFill="1" applyBorder="1"/>
    <xf numFmtId="0" fontId="0" fillId="0" borderId="0" xfId="0" applyFill="1" applyBorder="1"/>
    <xf numFmtId="2" fontId="0" fillId="0" borderId="0" xfId="0" applyNumberFormat="1" applyFill="1" applyBorder="1"/>
    <xf numFmtId="0" fontId="0" fillId="9" borderId="0" xfId="0" applyFill="1" applyBorder="1"/>
    <xf numFmtId="0" fontId="2" fillId="2" borderId="0" xfId="1" applyFont="1" applyFill="1" applyBorder="1" applyAlignment="1">
      <alignment horizontal="center"/>
    </xf>
    <xf numFmtId="0" fontId="1" fillId="2" borderId="0" xfId="1" applyFill="1" applyAlignment="1">
      <alignment horizontal="center"/>
    </xf>
    <xf numFmtId="0" fontId="1" fillId="2" borderId="0" xfId="1" applyFill="1" applyBorder="1" applyAlignment="1">
      <alignment horizontal="center" wrapText="1"/>
    </xf>
    <xf numFmtId="0" fontId="2" fillId="2" borderId="0" xfId="1" applyFont="1" applyFill="1" applyBorder="1" applyAlignment="1">
      <alignment horizontal="center"/>
    </xf>
    <xf numFmtId="0" fontId="1" fillId="2" borderId="0" xfId="1" applyFill="1" applyAlignment="1">
      <alignment horizontal="left" wrapText="1"/>
    </xf>
    <xf numFmtId="0" fontId="1" fillId="2" borderId="0" xfId="1" applyFont="1" applyFill="1" applyAlignment="1">
      <alignment horizontal="left" wrapText="1"/>
    </xf>
    <xf numFmtId="0" fontId="1" fillId="2" borderId="0" xfId="1" applyFill="1" applyAlignment="1">
      <alignment horizontal="center"/>
    </xf>
    <xf numFmtId="0" fontId="15" fillId="2" borderId="0" xfId="1" applyFont="1" applyFill="1" applyAlignment="1">
      <alignment horizontal="center"/>
    </xf>
    <xf numFmtId="0" fontId="16" fillId="2" borderId="0" xfId="0" applyFont="1" applyFill="1" applyBorder="1" applyAlignment="1" applyProtection="1">
      <alignment horizontal="center"/>
    </xf>
    <xf numFmtId="0" fontId="0" fillId="2" borderId="0" xfId="0" applyFont="1" applyFill="1" applyBorder="1" applyAlignment="1" applyProtection="1">
      <alignment horizont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D$26" lockText="1" noThreeD="1"/>
</file>

<file path=xl/ctrlProps/ctrlProp10.xml><?xml version="1.0" encoding="utf-8"?>
<formControlPr xmlns="http://schemas.microsoft.com/office/spreadsheetml/2009/9/main" objectType="CheckBox" fmlaLink="$D$56" lockText="1" noThreeD="1"/>
</file>

<file path=xl/ctrlProps/ctrlProp11.xml><?xml version="1.0" encoding="utf-8"?>
<formControlPr xmlns="http://schemas.microsoft.com/office/spreadsheetml/2009/9/main" objectType="CheckBox" fmlaLink="$D$57" lockText="1" noThreeD="1"/>
</file>

<file path=xl/ctrlProps/ctrlProp12.xml><?xml version="1.0" encoding="utf-8"?>
<formControlPr xmlns="http://schemas.microsoft.com/office/spreadsheetml/2009/9/main" objectType="CheckBox" fmlaLink="$D$46" lockText="1" noThreeD="1"/>
</file>

<file path=xl/ctrlProps/ctrlProp13.xml><?xml version="1.0" encoding="utf-8"?>
<formControlPr xmlns="http://schemas.microsoft.com/office/spreadsheetml/2009/9/main" objectType="CheckBox" fmlaLink="$D$50" lockText="1" noThreeD="1"/>
</file>

<file path=xl/ctrlProps/ctrlProp14.xml><?xml version="1.0" encoding="utf-8"?>
<formControlPr xmlns="http://schemas.microsoft.com/office/spreadsheetml/2009/9/main" objectType="CheckBox" fmlaLink="$D$66" lockText="1" noThreeD="1"/>
</file>

<file path=xl/ctrlProps/ctrlProp15.xml><?xml version="1.0" encoding="utf-8"?>
<formControlPr xmlns="http://schemas.microsoft.com/office/spreadsheetml/2009/9/main" objectType="CheckBox" fmlaLink="$D$67" lockText="1" noThreeD="1"/>
</file>

<file path=xl/ctrlProps/ctrlProp16.xml><?xml version="1.0" encoding="utf-8"?>
<formControlPr xmlns="http://schemas.microsoft.com/office/spreadsheetml/2009/9/main" objectType="CheckBox" fmlaLink="$D$68" lockText="1" noThreeD="1"/>
</file>

<file path=xl/ctrlProps/ctrlProp17.xml><?xml version="1.0" encoding="utf-8"?>
<formControlPr xmlns="http://schemas.microsoft.com/office/spreadsheetml/2009/9/main" objectType="CheckBox" fmlaLink="$D$73" lockText="1" noThreeD="1"/>
</file>

<file path=xl/ctrlProps/ctrlProp18.xml><?xml version="1.0" encoding="utf-8"?>
<formControlPr xmlns="http://schemas.microsoft.com/office/spreadsheetml/2009/9/main" objectType="CheckBox" fmlaLink="$D$76" lockText="1" noThreeD="1"/>
</file>

<file path=xl/ctrlProps/ctrlProp19.xml><?xml version="1.0" encoding="utf-8"?>
<formControlPr xmlns="http://schemas.microsoft.com/office/spreadsheetml/2009/9/main" objectType="CheckBox" fmlaLink="$D$77" lockText="1" noThreeD="1"/>
</file>

<file path=xl/ctrlProps/ctrlProp2.xml><?xml version="1.0" encoding="utf-8"?>
<formControlPr xmlns="http://schemas.microsoft.com/office/spreadsheetml/2009/9/main" objectType="CheckBox" fmlaLink="$D$60" lockText="1" noThreeD="1"/>
</file>

<file path=xl/ctrlProps/ctrlProp20.xml><?xml version="1.0" encoding="utf-8"?>
<formControlPr xmlns="http://schemas.microsoft.com/office/spreadsheetml/2009/9/main" objectType="CheckBox" fmlaLink="$D$78" lockText="1" noThreeD="1"/>
</file>

<file path=xl/ctrlProps/ctrlProp21.xml><?xml version="1.0" encoding="utf-8"?>
<formControlPr xmlns="http://schemas.microsoft.com/office/spreadsheetml/2009/9/main" objectType="CheckBox" fmlaLink="$D$79" lockText="1" noThreeD="1"/>
</file>

<file path=xl/ctrlProps/ctrlProp22.xml><?xml version="1.0" encoding="utf-8"?>
<formControlPr xmlns="http://schemas.microsoft.com/office/spreadsheetml/2009/9/main" objectType="CheckBox" fmlaLink="$D$80" lockText="1" noThreeD="1"/>
</file>

<file path=xl/ctrlProps/ctrlProp23.xml><?xml version="1.0" encoding="utf-8"?>
<formControlPr xmlns="http://schemas.microsoft.com/office/spreadsheetml/2009/9/main" objectType="CheckBox" fmlaLink="$D$81" lockText="1" noThreeD="1"/>
</file>

<file path=xl/ctrlProps/ctrlProp24.xml><?xml version="1.0" encoding="utf-8"?>
<formControlPr xmlns="http://schemas.microsoft.com/office/spreadsheetml/2009/9/main" objectType="CheckBox" fmlaLink="$D$83" lockText="1" noThreeD="1"/>
</file>

<file path=xl/ctrlProps/ctrlProp25.xml><?xml version="1.0" encoding="utf-8"?>
<formControlPr xmlns="http://schemas.microsoft.com/office/spreadsheetml/2009/9/main" objectType="CheckBox" fmlaLink="$D$87" lockText="1" noThreeD="1"/>
</file>

<file path=xl/ctrlProps/ctrlProp26.xml><?xml version="1.0" encoding="utf-8"?>
<formControlPr xmlns="http://schemas.microsoft.com/office/spreadsheetml/2009/9/main" objectType="CheckBox" fmlaLink="$D$89" lockText="1" noThreeD="1"/>
</file>

<file path=xl/ctrlProps/ctrlProp27.xml><?xml version="1.0" encoding="utf-8"?>
<formControlPr xmlns="http://schemas.microsoft.com/office/spreadsheetml/2009/9/main" objectType="CheckBox" fmlaLink="$D$91" lockText="1" noThreeD="1"/>
</file>

<file path=xl/ctrlProps/ctrlProp28.xml><?xml version="1.0" encoding="utf-8"?>
<formControlPr xmlns="http://schemas.microsoft.com/office/spreadsheetml/2009/9/main" objectType="CheckBox" fmlaLink="$D$93" lockText="1" noThreeD="1"/>
</file>

<file path=xl/ctrlProps/ctrlProp29.xml><?xml version="1.0" encoding="utf-8"?>
<formControlPr xmlns="http://schemas.microsoft.com/office/spreadsheetml/2009/9/main" objectType="CheckBox" fmlaLink="$D$94" lockText="1" noThreeD="1"/>
</file>

<file path=xl/ctrlProps/ctrlProp3.xml><?xml version="1.0" encoding="utf-8"?>
<formControlPr xmlns="http://schemas.microsoft.com/office/spreadsheetml/2009/9/main" objectType="CheckBox" fmlaLink="$D$61" lockText="1" noThreeD="1"/>
</file>

<file path=xl/ctrlProps/ctrlProp30.xml><?xml version="1.0" encoding="utf-8"?>
<formControlPr xmlns="http://schemas.microsoft.com/office/spreadsheetml/2009/9/main" objectType="CheckBox" fmlaLink="$D$95" lockText="1" noThreeD="1"/>
</file>

<file path=xl/ctrlProps/ctrlProp31.xml><?xml version="1.0" encoding="utf-8"?>
<formControlPr xmlns="http://schemas.microsoft.com/office/spreadsheetml/2009/9/main" objectType="CheckBox" fmlaLink="$D$92" lockText="1" noThreeD="1"/>
</file>

<file path=xl/ctrlProps/ctrlProp32.xml><?xml version="1.0" encoding="utf-8"?>
<formControlPr xmlns="http://schemas.microsoft.com/office/spreadsheetml/2009/9/main" objectType="CheckBox" fmlaLink="$D$98" lockText="1" noThreeD="1"/>
</file>

<file path=xl/ctrlProps/ctrlProp33.xml><?xml version="1.0" encoding="utf-8"?>
<formControlPr xmlns="http://schemas.microsoft.com/office/spreadsheetml/2009/9/main" objectType="CheckBox" fmlaLink="$D$103" lockText="1" noThreeD="1"/>
</file>

<file path=xl/ctrlProps/ctrlProp34.xml><?xml version="1.0" encoding="utf-8"?>
<formControlPr xmlns="http://schemas.microsoft.com/office/spreadsheetml/2009/9/main" objectType="CheckBox" fmlaLink="$D$108" lockText="1" noThreeD="1"/>
</file>

<file path=xl/ctrlProps/ctrlProp35.xml><?xml version="1.0" encoding="utf-8"?>
<formControlPr xmlns="http://schemas.microsoft.com/office/spreadsheetml/2009/9/main" objectType="CheckBox" fmlaLink="$D$109" lockText="1" noThreeD="1"/>
</file>

<file path=xl/ctrlProps/ctrlProp36.xml><?xml version="1.0" encoding="utf-8"?>
<formControlPr xmlns="http://schemas.microsoft.com/office/spreadsheetml/2009/9/main" objectType="CheckBox" fmlaLink="$D$110" lockText="1" noThreeD="1"/>
</file>

<file path=xl/ctrlProps/ctrlProp37.xml><?xml version="1.0" encoding="utf-8"?>
<formControlPr xmlns="http://schemas.microsoft.com/office/spreadsheetml/2009/9/main" objectType="CheckBox" fmlaLink="$D$112" lockText="1" noThreeD="1"/>
</file>

<file path=xl/ctrlProps/ctrlProp38.xml><?xml version="1.0" encoding="utf-8"?>
<formControlPr xmlns="http://schemas.microsoft.com/office/spreadsheetml/2009/9/main" objectType="CheckBox" fmlaLink="$D$113" lockText="1" noThreeD="1"/>
</file>

<file path=xl/ctrlProps/ctrlProp39.xml><?xml version="1.0" encoding="utf-8"?>
<formControlPr xmlns="http://schemas.microsoft.com/office/spreadsheetml/2009/9/main" objectType="CheckBox" fmlaLink="$D$114" lockText="1" noThreeD="1"/>
</file>

<file path=xl/ctrlProps/ctrlProp4.xml><?xml version="1.0" encoding="utf-8"?>
<formControlPr xmlns="http://schemas.microsoft.com/office/spreadsheetml/2009/9/main" objectType="CheckBox" fmlaLink="$D$64" lockText="1" noThreeD="1"/>
</file>

<file path=xl/ctrlProps/ctrlProp40.xml><?xml version="1.0" encoding="utf-8"?>
<formControlPr xmlns="http://schemas.microsoft.com/office/spreadsheetml/2009/9/main" objectType="CheckBox" fmlaLink="$D$127" lockText="1" noThreeD="1"/>
</file>

<file path=xl/ctrlProps/ctrlProp41.xml><?xml version="1.0" encoding="utf-8"?>
<formControlPr xmlns="http://schemas.microsoft.com/office/spreadsheetml/2009/9/main" objectType="CheckBox" fmlaLink="$D$102" lockText="1" noThreeD="1"/>
</file>

<file path=xl/ctrlProps/ctrlProp42.xml><?xml version="1.0" encoding="utf-8"?>
<formControlPr xmlns="http://schemas.microsoft.com/office/spreadsheetml/2009/9/main" objectType="CheckBox" fmlaLink="$D$100" lockText="1" noThreeD="1"/>
</file>

<file path=xl/ctrlProps/ctrlProp43.xml><?xml version="1.0" encoding="utf-8"?>
<formControlPr xmlns="http://schemas.microsoft.com/office/spreadsheetml/2009/9/main" objectType="CheckBox" fmlaLink="$D$121" lockText="1" noThreeD="1"/>
</file>

<file path=xl/ctrlProps/ctrlProp44.xml><?xml version="1.0" encoding="utf-8"?>
<formControlPr xmlns="http://schemas.microsoft.com/office/spreadsheetml/2009/9/main" objectType="CheckBox" fmlaLink="$D$116" lockText="1" noThreeD="1"/>
</file>

<file path=xl/ctrlProps/ctrlProp45.xml><?xml version="1.0" encoding="utf-8"?>
<formControlPr xmlns="http://schemas.microsoft.com/office/spreadsheetml/2009/9/main" objectType="CheckBox" fmlaLink="$D$122" lockText="1" noThreeD="1"/>
</file>

<file path=xl/ctrlProps/ctrlProp46.xml><?xml version="1.0" encoding="utf-8"?>
<formControlPr xmlns="http://schemas.microsoft.com/office/spreadsheetml/2009/9/main" objectType="CheckBox" fmlaLink="$D$123" lockText="1" noThreeD="1"/>
</file>

<file path=xl/ctrlProps/ctrlProp47.xml><?xml version="1.0" encoding="utf-8"?>
<formControlPr xmlns="http://schemas.microsoft.com/office/spreadsheetml/2009/9/main" objectType="CheckBox" fmlaLink="$D$125" lockText="1" noThreeD="1"/>
</file>

<file path=xl/ctrlProps/ctrlProp48.xml><?xml version="1.0" encoding="utf-8"?>
<formControlPr xmlns="http://schemas.microsoft.com/office/spreadsheetml/2009/9/main" objectType="CheckBox" fmlaLink="$D$136" lockText="1" noThreeD="1"/>
</file>

<file path=xl/ctrlProps/ctrlProp49.xml><?xml version="1.0" encoding="utf-8"?>
<formControlPr xmlns="http://schemas.microsoft.com/office/spreadsheetml/2009/9/main" objectType="CheckBox" fmlaLink="$D$139" lockText="1" noThreeD="1"/>
</file>

<file path=xl/ctrlProps/ctrlProp5.xml><?xml version="1.0" encoding="utf-8"?>
<formControlPr xmlns="http://schemas.microsoft.com/office/spreadsheetml/2009/9/main" objectType="CheckBox" fmlaLink="$D$52" lockText="1" noThreeD="1"/>
</file>

<file path=xl/ctrlProps/ctrlProp50.xml><?xml version="1.0" encoding="utf-8"?>
<formControlPr xmlns="http://schemas.microsoft.com/office/spreadsheetml/2009/9/main" objectType="CheckBox" fmlaLink="$D$140" lockText="1" noThreeD="1"/>
</file>

<file path=xl/ctrlProps/ctrlProp51.xml><?xml version="1.0" encoding="utf-8"?>
<formControlPr xmlns="http://schemas.microsoft.com/office/spreadsheetml/2009/9/main" objectType="CheckBox" fmlaLink="$D$143" lockText="1" noThreeD="1"/>
</file>

<file path=xl/ctrlProps/ctrlProp52.xml><?xml version="1.0" encoding="utf-8"?>
<formControlPr xmlns="http://schemas.microsoft.com/office/spreadsheetml/2009/9/main" objectType="CheckBox" fmlaLink="$D$145" lockText="1" noThreeD="1"/>
</file>

<file path=xl/ctrlProps/ctrlProp53.xml><?xml version="1.0" encoding="utf-8"?>
<formControlPr xmlns="http://schemas.microsoft.com/office/spreadsheetml/2009/9/main" objectType="CheckBox" fmlaLink="$D$147" lockText="1" noThreeD="1"/>
</file>

<file path=xl/ctrlProps/ctrlProp54.xml><?xml version="1.0" encoding="utf-8"?>
<formControlPr xmlns="http://schemas.microsoft.com/office/spreadsheetml/2009/9/main" objectType="CheckBox" fmlaLink="$D$148" lockText="1" noThreeD="1"/>
</file>

<file path=xl/ctrlProps/ctrlProp55.xml><?xml version="1.0" encoding="utf-8"?>
<formControlPr xmlns="http://schemas.microsoft.com/office/spreadsheetml/2009/9/main" objectType="CheckBox" fmlaLink="$D$151" lockText="1" noThreeD="1"/>
</file>

<file path=xl/ctrlProps/ctrlProp56.xml><?xml version="1.0" encoding="utf-8"?>
<formControlPr xmlns="http://schemas.microsoft.com/office/spreadsheetml/2009/9/main" objectType="CheckBox" fmlaLink="$D$149" lockText="1" noThreeD="1"/>
</file>

<file path=xl/ctrlProps/ctrlProp57.xml><?xml version="1.0" encoding="utf-8"?>
<formControlPr xmlns="http://schemas.microsoft.com/office/spreadsheetml/2009/9/main" objectType="CheckBox" fmlaLink="$D$152" lockText="1" noThreeD="1"/>
</file>

<file path=xl/ctrlProps/ctrlProp58.xml><?xml version="1.0" encoding="utf-8"?>
<formControlPr xmlns="http://schemas.microsoft.com/office/spreadsheetml/2009/9/main" objectType="CheckBox" fmlaLink="$D$169" lockText="1" noThreeD="1"/>
</file>

<file path=xl/ctrlProps/ctrlProp59.xml><?xml version="1.0" encoding="utf-8"?>
<formControlPr xmlns="http://schemas.microsoft.com/office/spreadsheetml/2009/9/main" objectType="CheckBox" fmlaLink="$D$170" lockText="1" noThreeD="1"/>
</file>

<file path=xl/ctrlProps/ctrlProp6.xml><?xml version="1.0" encoding="utf-8"?>
<formControlPr xmlns="http://schemas.microsoft.com/office/spreadsheetml/2009/9/main" objectType="CheckBox" fmlaLink="$D$43" lockText="1" noThreeD="1"/>
</file>

<file path=xl/ctrlProps/ctrlProp60.xml><?xml version="1.0" encoding="utf-8"?>
<formControlPr xmlns="http://schemas.microsoft.com/office/spreadsheetml/2009/9/main" objectType="CheckBox" fmlaLink="$D$25" lockText="1" noThreeD="1"/>
</file>

<file path=xl/ctrlProps/ctrlProp61.xml><?xml version="1.0" encoding="utf-8"?>
<formControlPr xmlns="http://schemas.microsoft.com/office/spreadsheetml/2009/9/main" objectType="CheckBox" fmlaLink="$D$28" lockText="1" noThreeD="1"/>
</file>

<file path=xl/ctrlProps/ctrlProp62.xml><?xml version="1.0" encoding="utf-8"?>
<formControlPr xmlns="http://schemas.microsoft.com/office/spreadsheetml/2009/9/main" objectType="CheckBox" fmlaLink="$D$39" lockText="1" noThreeD="1"/>
</file>

<file path=xl/ctrlProps/ctrlProp63.xml><?xml version="1.0" encoding="utf-8"?>
<formControlPr xmlns="http://schemas.microsoft.com/office/spreadsheetml/2009/9/main" objectType="CheckBox" fmlaLink="$D$142" lockText="1" noThreeD="1"/>
</file>

<file path=xl/ctrlProps/ctrlProp64.xml><?xml version="1.0" encoding="utf-8"?>
<formControlPr xmlns="http://schemas.microsoft.com/office/spreadsheetml/2009/9/main" objectType="CheckBox" fmlaLink="$D$23" lockText="1" noThreeD="1"/>
</file>

<file path=xl/ctrlProps/ctrlProp65.xml><?xml version="1.0" encoding="utf-8"?>
<formControlPr xmlns="http://schemas.microsoft.com/office/spreadsheetml/2009/9/main" objectType="CheckBox" fmlaLink="$D$40" lockText="1" noThreeD="1"/>
</file>

<file path=xl/ctrlProps/ctrlProp66.xml><?xml version="1.0" encoding="utf-8"?>
<formControlPr xmlns="http://schemas.microsoft.com/office/spreadsheetml/2009/9/main" objectType="CheckBox" fmlaLink="$D$97" lockText="1" noThreeD="1"/>
</file>

<file path=xl/ctrlProps/ctrlProp67.xml><?xml version="1.0" encoding="utf-8"?>
<formControlPr xmlns="http://schemas.microsoft.com/office/spreadsheetml/2009/9/main" objectType="CheckBox" fmlaLink="$D$75" lockText="1" noThreeD="1"/>
</file>

<file path=xl/ctrlProps/ctrlProp68.xml><?xml version="1.0" encoding="utf-8"?>
<formControlPr xmlns="http://schemas.microsoft.com/office/spreadsheetml/2009/9/main" objectType="CheckBox" fmlaLink="$D$153" lockText="1" noThreeD="1"/>
</file>

<file path=xl/ctrlProps/ctrlProp69.xml><?xml version="1.0" encoding="utf-8"?>
<formControlPr xmlns="http://schemas.microsoft.com/office/spreadsheetml/2009/9/main" objectType="CheckBox" fmlaLink="$D$19" lockText="1" noThreeD="1"/>
</file>

<file path=xl/ctrlProps/ctrlProp7.xml><?xml version="1.0" encoding="utf-8"?>
<formControlPr xmlns="http://schemas.microsoft.com/office/spreadsheetml/2009/9/main" objectType="CheckBox" fmlaLink="$D$53" lockText="1" noThreeD="1"/>
</file>

<file path=xl/ctrlProps/ctrlProp70.xml><?xml version="1.0" encoding="utf-8"?>
<formControlPr xmlns="http://schemas.microsoft.com/office/spreadsheetml/2009/9/main" objectType="CheckBox" fmlaLink="$D$24" lockText="1" noThreeD="1"/>
</file>

<file path=xl/ctrlProps/ctrlProp71.xml><?xml version="1.0" encoding="utf-8"?>
<formControlPr xmlns="http://schemas.microsoft.com/office/spreadsheetml/2009/9/main" objectType="CheckBox" fmlaLink="$D$24" lockText="1" noThreeD="1"/>
</file>

<file path=xl/ctrlProps/ctrlProp72.xml><?xml version="1.0" encoding="utf-8"?>
<formControlPr xmlns="http://schemas.microsoft.com/office/spreadsheetml/2009/9/main" objectType="CheckBox" fmlaLink="$D$115" lockText="1" noThreeD="1"/>
</file>

<file path=xl/ctrlProps/ctrlProp73.xml><?xml version="1.0" encoding="utf-8"?>
<formControlPr xmlns="http://schemas.microsoft.com/office/spreadsheetml/2009/9/main" objectType="CheckBox" fmlaLink="$D$21" lockText="1" noThreeD="1"/>
</file>

<file path=xl/ctrlProps/ctrlProp74.xml><?xml version="1.0" encoding="utf-8"?>
<formControlPr xmlns="http://schemas.microsoft.com/office/spreadsheetml/2009/9/main" objectType="CheckBox" fmlaLink="$D$22" lockText="1" noThreeD="1"/>
</file>

<file path=xl/ctrlProps/ctrlProp75.xml><?xml version="1.0" encoding="utf-8"?>
<formControlPr xmlns="http://schemas.microsoft.com/office/spreadsheetml/2009/9/main" objectType="CheckBox" fmlaLink="$D$30" lockText="1" noThreeD="1"/>
</file>

<file path=xl/ctrlProps/ctrlProp76.xml><?xml version="1.0" encoding="utf-8"?>
<formControlPr xmlns="http://schemas.microsoft.com/office/spreadsheetml/2009/9/main" objectType="CheckBox" fmlaLink="$D$106" lockText="1" noThreeD="1"/>
</file>

<file path=xl/ctrlProps/ctrlProp77.xml><?xml version="1.0" encoding="utf-8"?>
<formControlPr xmlns="http://schemas.microsoft.com/office/spreadsheetml/2009/9/main" objectType="CheckBox" fmlaLink="$D$104" lockText="1" noThreeD="1"/>
</file>

<file path=xl/ctrlProps/ctrlProp78.xml><?xml version="1.0" encoding="utf-8"?>
<formControlPr xmlns="http://schemas.microsoft.com/office/spreadsheetml/2009/9/main" objectType="CheckBox" fmlaLink="$N$20" lockText="1" noThreeD="1"/>
</file>

<file path=xl/ctrlProps/ctrlProp79.xml><?xml version="1.0" encoding="utf-8"?>
<formControlPr xmlns="http://schemas.microsoft.com/office/spreadsheetml/2009/9/main" objectType="CheckBox" fmlaLink="$N$25" lockText="1" noThreeD="1"/>
</file>

<file path=xl/ctrlProps/ctrlProp8.xml><?xml version="1.0" encoding="utf-8"?>
<formControlPr xmlns="http://schemas.microsoft.com/office/spreadsheetml/2009/9/main" objectType="CheckBox" fmlaLink="$D$54" lockText="1" noThreeD="1"/>
</file>

<file path=xl/ctrlProps/ctrlProp80.xml><?xml version="1.0" encoding="utf-8"?>
<formControlPr xmlns="http://schemas.microsoft.com/office/spreadsheetml/2009/9/main" objectType="CheckBox" fmlaLink="$N$28" lockText="1" noThreeD="1"/>
</file>

<file path=xl/ctrlProps/ctrlProp81.xml><?xml version="1.0" encoding="utf-8"?>
<formControlPr xmlns="http://schemas.microsoft.com/office/spreadsheetml/2009/9/main" objectType="CheckBox" fmlaLink="$N$30" lockText="1" noThreeD="1"/>
</file>

<file path=xl/ctrlProps/ctrlProp82.xml><?xml version="1.0" encoding="utf-8"?>
<formControlPr xmlns="http://schemas.microsoft.com/office/spreadsheetml/2009/9/main" objectType="CheckBox" fmlaLink="$N$31" lockText="1" noThreeD="1"/>
</file>

<file path=xl/ctrlProps/ctrlProp83.xml><?xml version="1.0" encoding="utf-8"?>
<formControlPr xmlns="http://schemas.microsoft.com/office/spreadsheetml/2009/9/main" objectType="CheckBox" fmlaLink="$N$34" lockText="1" noThreeD="1"/>
</file>

<file path=xl/ctrlProps/ctrlProp84.xml><?xml version="1.0" encoding="utf-8"?>
<formControlPr xmlns="http://schemas.microsoft.com/office/spreadsheetml/2009/9/main" objectType="CheckBox" fmlaLink="$N$36" lockText="1" noThreeD="1"/>
</file>

<file path=xl/ctrlProps/ctrlProp85.xml><?xml version="1.0" encoding="utf-8"?>
<formControlPr xmlns="http://schemas.microsoft.com/office/spreadsheetml/2009/9/main" objectType="CheckBox" fmlaLink="$N$37" lockText="1" noThreeD="1"/>
</file>

<file path=xl/ctrlProps/ctrlProp86.xml><?xml version="1.0" encoding="utf-8"?>
<formControlPr xmlns="http://schemas.microsoft.com/office/spreadsheetml/2009/9/main" objectType="CheckBox" fmlaLink="$N$38" lockText="1" noThreeD="1"/>
</file>

<file path=xl/ctrlProps/ctrlProp87.xml><?xml version="1.0" encoding="utf-8"?>
<formControlPr xmlns="http://schemas.microsoft.com/office/spreadsheetml/2009/9/main" objectType="CheckBox" fmlaLink="$N$39" lockText="1" noThreeD="1"/>
</file>

<file path=xl/ctrlProps/ctrlProp9.xml><?xml version="1.0" encoding="utf-8"?>
<formControlPr xmlns="http://schemas.microsoft.com/office/spreadsheetml/2009/9/main" objectType="CheckBox" fmlaLink="$D$5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733426</xdr:colOff>
      <xdr:row>175</xdr:row>
      <xdr:rowOff>38100</xdr:rowOff>
    </xdr:from>
    <xdr:to>
      <xdr:col>19</xdr:col>
      <xdr:colOff>66676</xdr:colOff>
      <xdr:row>194</xdr:row>
      <xdr:rowOff>76730</xdr:rowOff>
    </xdr:to>
    <xdr:pic>
      <xdr:nvPicPr>
        <xdr:cNvPr id="2133" name="Picture 85"/>
        <xdr:cNvPicPr>
          <a:picLocks noChangeAspect="1" noChangeArrowheads="1"/>
        </xdr:cNvPicPr>
      </xdr:nvPicPr>
      <xdr:blipFill>
        <a:blip xmlns:r="http://schemas.openxmlformats.org/officeDocument/2006/relationships" r:embed="rId1" cstate="print"/>
        <a:srcRect/>
        <a:stretch>
          <a:fillRect/>
        </a:stretch>
      </xdr:blipFill>
      <xdr:spPr bwMode="auto">
        <a:xfrm>
          <a:off x="4362451" y="30403800"/>
          <a:ext cx="5105400" cy="36581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4</xdr:col>
          <xdr:colOff>219075</xdr:colOff>
          <xdr:row>24</xdr:row>
          <xdr:rowOff>171450</xdr:rowOff>
        </xdr:from>
        <xdr:to>
          <xdr:col>5</xdr:col>
          <xdr:colOff>523875</xdr:colOff>
          <xdr:row>26</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58</xdr:row>
          <xdr:rowOff>171450</xdr:rowOff>
        </xdr:from>
        <xdr:to>
          <xdr:col>5</xdr:col>
          <xdr:colOff>533400</xdr:colOff>
          <xdr:row>60</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59</xdr:row>
          <xdr:rowOff>180975</xdr:rowOff>
        </xdr:from>
        <xdr:to>
          <xdr:col>5</xdr:col>
          <xdr:colOff>533400</xdr:colOff>
          <xdr:row>61</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62</xdr:row>
          <xdr:rowOff>171450</xdr:rowOff>
        </xdr:from>
        <xdr:to>
          <xdr:col>5</xdr:col>
          <xdr:colOff>523875</xdr:colOff>
          <xdr:row>64</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50</xdr:row>
          <xdr:rowOff>171450</xdr:rowOff>
        </xdr:from>
        <xdr:to>
          <xdr:col>5</xdr:col>
          <xdr:colOff>533400</xdr:colOff>
          <xdr:row>52</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41</xdr:row>
          <xdr:rowOff>161925</xdr:rowOff>
        </xdr:from>
        <xdr:to>
          <xdr:col>5</xdr:col>
          <xdr:colOff>523875</xdr:colOff>
          <xdr:row>43</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51</xdr:row>
          <xdr:rowOff>152400</xdr:rowOff>
        </xdr:from>
        <xdr:to>
          <xdr:col>5</xdr:col>
          <xdr:colOff>533400</xdr:colOff>
          <xdr:row>53</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52</xdr:row>
          <xdr:rowOff>142875</xdr:rowOff>
        </xdr:from>
        <xdr:to>
          <xdr:col>5</xdr:col>
          <xdr:colOff>533400</xdr:colOff>
          <xdr:row>54</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53</xdr:row>
          <xdr:rowOff>152400</xdr:rowOff>
        </xdr:from>
        <xdr:to>
          <xdr:col>5</xdr:col>
          <xdr:colOff>533400</xdr:colOff>
          <xdr:row>55</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54</xdr:row>
          <xdr:rowOff>142875</xdr:rowOff>
        </xdr:from>
        <xdr:to>
          <xdr:col>5</xdr:col>
          <xdr:colOff>533400</xdr:colOff>
          <xdr:row>56</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55</xdr:row>
          <xdr:rowOff>171450</xdr:rowOff>
        </xdr:from>
        <xdr:to>
          <xdr:col>5</xdr:col>
          <xdr:colOff>533400</xdr:colOff>
          <xdr:row>57</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44</xdr:row>
          <xdr:rowOff>180975</xdr:rowOff>
        </xdr:from>
        <xdr:to>
          <xdr:col>5</xdr:col>
          <xdr:colOff>533400</xdr:colOff>
          <xdr:row>46</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48</xdr:row>
          <xdr:rowOff>171450</xdr:rowOff>
        </xdr:from>
        <xdr:to>
          <xdr:col>5</xdr:col>
          <xdr:colOff>533400</xdr:colOff>
          <xdr:row>50</xdr:row>
          <xdr:rowOff>9525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64</xdr:row>
          <xdr:rowOff>171450</xdr:rowOff>
        </xdr:from>
        <xdr:to>
          <xdr:col>5</xdr:col>
          <xdr:colOff>533400</xdr:colOff>
          <xdr:row>66</xdr:row>
          <xdr:rowOff>9525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65</xdr:row>
          <xdr:rowOff>171450</xdr:rowOff>
        </xdr:from>
        <xdr:to>
          <xdr:col>5</xdr:col>
          <xdr:colOff>533400</xdr:colOff>
          <xdr:row>67</xdr:row>
          <xdr:rowOff>9525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67</xdr:row>
          <xdr:rowOff>0</xdr:rowOff>
        </xdr:from>
        <xdr:to>
          <xdr:col>5</xdr:col>
          <xdr:colOff>533400</xdr:colOff>
          <xdr:row>68</xdr:row>
          <xdr:rowOff>28575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71</xdr:row>
          <xdr:rowOff>161925</xdr:rowOff>
        </xdr:from>
        <xdr:to>
          <xdr:col>5</xdr:col>
          <xdr:colOff>523875</xdr:colOff>
          <xdr:row>73</xdr:row>
          <xdr:rowOff>28575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74</xdr:row>
          <xdr:rowOff>171450</xdr:rowOff>
        </xdr:from>
        <xdr:to>
          <xdr:col>5</xdr:col>
          <xdr:colOff>523875</xdr:colOff>
          <xdr:row>76</xdr:row>
          <xdr:rowOff>9525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75</xdr:row>
          <xdr:rowOff>161925</xdr:rowOff>
        </xdr:from>
        <xdr:to>
          <xdr:col>5</xdr:col>
          <xdr:colOff>523875</xdr:colOff>
          <xdr:row>77</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76</xdr:row>
          <xdr:rowOff>171450</xdr:rowOff>
        </xdr:from>
        <xdr:to>
          <xdr:col>5</xdr:col>
          <xdr:colOff>523875</xdr:colOff>
          <xdr:row>78</xdr:row>
          <xdr:rowOff>9525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77</xdr:row>
          <xdr:rowOff>171450</xdr:rowOff>
        </xdr:from>
        <xdr:to>
          <xdr:col>5</xdr:col>
          <xdr:colOff>523875</xdr:colOff>
          <xdr:row>79</xdr:row>
          <xdr:rowOff>9525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78</xdr:row>
          <xdr:rowOff>171450</xdr:rowOff>
        </xdr:from>
        <xdr:to>
          <xdr:col>5</xdr:col>
          <xdr:colOff>523875</xdr:colOff>
          <xdr:row>80</xdr:row>
          <xdr:rowOff>9525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79</xdr:row>
          <xdr:rowOff>161925</xdr:rowOff>
        </xdr:from>
        <xdr:to>
          <xdr:col>5</xdr:col>
          <xdr:colOff>523875</xdr:colOff>
          <xdr:row>81</xdr:row>
          <xdr:rowOff>28575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81</xdr:row>
          <xdr:rowOff>142875</xdr:rowOff>
        </xdr:from>
        <xdr:to>
          <xdr:col>5</xdr:col>
          <xdr:colOff>523875</xdr:colOff>
          <xdr:row>83</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85</xdr:row>
          <xdr:rowOff>161925</xdr:rowOff>
        </xdr:from>
        <xdr:to>
          <xdr:col>5</xdr:col>
          <xdr:colOff>523875</xdr:colOff>
          <xdr:row>87</xdr:row>
          <xdr:rowOff>28575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87</xdr:row>
          <xdr:rowOff>133350</xdr:rowOff>
        </xdr:from>
        <xdr:to>
          <xdr:col>5</xdr:col>
          <xdr:colOff>523875</xdr:colOff>
          <xdr:row>89</xdr:row>
          <xdr:rowOff>28575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89</xdr:row>
          <xdr:rowOff>133350</xdr:rowOff>
        </xdr:from>
        <xdr:to>
          <xdr:col>5</xdr:col>
          <xdr:colOff>523875</xdr:colOff>
          <xdr:row>91</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91</xdr:row>
          <xdr:rowOff>171450</xdr:rowOff>
        </xdr:from>
        <xdr:to>
          <xdr:col>5</xdr:col>
          <xdr:colOff>523875</xdr:colOff>
          <xdr:row>93</xdr:row>
          <xdr:rowOff>9525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92</xdr:row>
          <xdr:rowOff>180975</xdr:rowOff>
        </xdr:from>
        <xdr:to>
          <xdr:col>5</xdr:col>
          <xdr:colOff>523875</xdr:colOff>
          <xdr:row>94</xdr:row>
          <xdr:rowOff>19050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93</xdr:row>
          <xdr:rowOff>161925</xdr:rowOff>
        </xdr:from>
        <xdr:to>
          <xdr:col>5</xdr:col>
          <xdr:colOff>523875</xdr:colOff>
          <xdr:row>95</xdr:row>
          <xdr:rowOff>28575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90</xdr:row>
          <xdr:rowOff>171450</xdr:rowOff>
        </xdr:from>
        <xdr:to>
          <xdr:col>5</xdr:col>
          <xdr:colOff>523875</xdr:colOff>
          <xdr:row>92</xdr:row>
          <xdr:rowOff>9525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104</xdr:row>
          <xdr:rowOff>171450</xdr:rowOff>
        </xdr:from>
        <xdr:to>
          <xdr:col>5</xdr:col>
          <xdr:colOff>533400</xdr:colOff>
          <xdr:row>106</xdr:row>
          <xdr:rowOff>9525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102</xdr:row>
          <xdr:rowOff>171450</xdr:rowOff>
        </xdr:from>
        <xdr:to>
          <xdr:col>5</xdr:col>
          <xdr:colOff>533400</xdr:colOff>
          <xdr:row>104</xdr:row>
          <xdr:rowOff>9525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96</xdr:row>
          <xdr:rowOff>161925</xdr:rowOff>
        </xdr:from>
        <xdr:to>
          <xdr:col>5</xdr:col>
          <xdr:colOff>533400</xdr:colOff>
          <xdr:row>98</xdr:row>
          <xdr:rowOff>28575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101</xdr:row>
          <xdr:rowOff>171450</xdr:rowOff>
        </xdr:from>
        <xdr:to>
          <xdr:col>5</xdr:col>
          <xdr:colOff>533400</xdr:colOff>
          <xdr:row>103</xdr:row>
          <xdr:rowOff>9525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106</xdr:row>
          <xdr:rowOff>161925</xdr:rowOff>
        </xdr:from>
        <xdr:to>
          <xdr:col>5</xdr:col>
          <xdr:colOff>533400</xdr:colOff>
          <xdr:row>108</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107</xdr:row>
          <xdr:rowOff>171450</xdr:rowOff>
        </xdr:from>
        <xdr:to>
          <xdr:col>5</xdr:col>
          <xdr:colOff>533400</xdr:colOff>
          <xdr:row>109</xdr:row>
          <xdr:rowOff>9525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108</xdr:row>
          <xdr:rowOff>161925</xdr:rowOff>
        </xdr:from>
        <xdr:to>
          <xdr:col>5</xdr:col>
          <xdr:colOff>533400</xdr:colOff>
          <xdr:row>110</xdr:row>
          <xdr:rowOff>28575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110</xdr:row>
          <xdr:rowOff>152400</xdr:rowOff>
        </xdr:from>
        <xdr:to>
          <xdr:col>5</xdr:col>
          <xdr:colOff>533400</xdr:colOff>
          <xdr:row>112</xdr:row>
          <xdr:rowOff>19050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111</xdr:row>
          <xdr:rowOff>180975</xdr:rowOff>
        </xdr:from>
        <xdr:to>
          <xdr:col>5</xdr:col>
          <xdr:colOff>533400</xdr:colOff>
          <xdr:row>113</xdr:row>
          <xdr:rowOff>19050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112</xdr:row>
          <xdr:rowOff>171450</xdr:rowOff>
        </xdr:from>
        <xdr:to>
          <xdr:col>5</xdr:col>
          <xdr:colOff>533400</xdr:colOff>
          <xdr:row>114</xdr:row>
          <xdr:rowOff>9525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125</xdr:row>
          <xdr:rowOff>133350</xdr:rowOff>
        </xdr:from>
        <xdr:to>
          <xdr:col>5</xdr:col>
          <xdr:colOff>523875</xdr:colOff>
          <xdr:row>127</xdr:row>
          <xdr:rowOff>28575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100</xdr:row>
          <xdr:rowOff>142875</xdr:rowOff>
        </xdr:from>
        <xdr:to>
          <xdr:col>5</xdr:col>
          <xdr:colOff>533400</xdr:colOff>
          <xdr:row>102</xdr:row>
          <xdr:rowOff>9525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98</xdr:row>
          <xdr:rowOff>133350</xdr:rowOff>
        </xdr:from>
        <xdr:to>
          <xdr:col>5</xdr:col>
          <xdr:colOff>533400</xdr:colOff>
          <xdr:row>100</xdr:row>
          <xdr:rowOff>28575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119</xdr:row>
          <xdr:rowOff>161925</xdr:rowOff>
        </xdr:from>
        <xdr:to>
          <xdr:col>5</xdr:col>
          <xdr:colOff>523875</xdr:colOff>
          <xdr:row>121</xdr:row>
          <xdr:rowOff>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114</xdr:row>
          <xdr:rowOff>161925</xdr:rowOff>
        </xdr:from>
        <xdr:to>
          <xdr:col>5</xdr:col>
          <xdr:colOff>533400</xdr:colOff>
          <xdr:row>116</xdr:row>
          <xdr:rowOff>28575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120</xdr:row>
          <xdr:rowOff>171450</xdr:rowOff>
        </xdr:from>
        <xdr:to>
          <xdr:col>5</xdr:col>
          <xdr:colOff>523875</xdr:colOff>
          <xdr:row>122</xdr:row>
          <xdr:rowOff>9525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121</xdr:row>
          <xdr:rowOff>171450</xdr:rowOff>
        </xdr:from>
        <xdr:to>
          <xdr:col>5</xdr:col>
          <xdr:colOff>523875</xdr:colOff>
          <xdr:row>123</xdr:row>
          <xdr:rowOff>9525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123</xdr:row>
          <xdr:rowOff>161925</xdr:rowOff>
        </xdr:from>
        <xdr:to>
          <xdr:col>5</xdr:col>
          <xdr:colOff>523875</xdr:colOff>
          <xdr:row>125</xdr:row>
          <xdr:rowOff>28575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134</xdr:row>
          <xdr:rowOff>133350</xdr:rowOff>
        </xdr:from>
        <xdr:to>
          <xdr:col>5</xdr:col>
          <xdr:colOff>523875</xdr:colOff>
          <xdr:row>136</xdr:row>
          <xdr:rowOff>28575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137</xdr:row>
          <xdr:rowOff>123825</xdr:rowOff>
        </xdr:from>
        <xdr:to>
          <xdr:col>5</xdr:col>
          <xdr:colOff>523875</xdr:colOff>
          <xdr:row>139</xdr:row>
          <xdr:rowOff>19050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138</xdr:row>
          <xdr:rowOff>133350</xdr:rowOff>
        </xdr:from>
        <xdr:to>
          <xdr:col>5</xdr:col>
          <xdr:colOff>523875</xdr:colOff>
          <xdr:row>140</xdr:row>
          <xdr:rowOff>28575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141</xdr:row>
          <xdr:rowOff>180975</xdr:rowOff>
        </xdr:from>
        <xdr:to>
          <xdr:col>5</xdr:col>
          <xdr:colOff>523875</xdr:colOff>
          <xdr:row>143</xdr:row>
          <xdr:rowOff>19050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143</xdr:row>
          <xdr:rowOff>161925</xdr:rowOff>
        </xdr:from>
        <xdr:to>
          <xdr:col>5</xdr:col>
          <xdr:colOff>514350</xdr:colOff>
          <xdr:row>145</xdr:row>
          <xdr:rowOff>28575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145</xdr:row>
          <xdr:rowOff>142875</xdr:rowOff>
        </xdr:from>
        <xdr:to>
          <xdr:col>5</xdr:col>
          <xdr:colOff>523875</xdr:colOff>
          <xdr:row>147</xdr:row>
          <xdr:rowOff>9525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146</xdr:row>
          <xdr:rowOff>180975</xdr:rowOff>
        </xdr:from>
        <xdr:to>
          <xdr:col>5</xdr:col>
          <xdr:colOff>523875</xdr:colOff>
          <xdr:row>148</xdr:row>
          <xdr:rowOff>19050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149</xdr:row>
          <xdr:rowOff>152400</xdr:rowOff>
        </xdr:from>
        <xdr:to>
          <xdr:col>5</xdr:col>
          <xdr:colOff>523875</xdr:colOff>
          <xdr:row>151</xdr:row>
          <xdr:rowOff>19050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147</xdr:row>
          <xdr:rowOff>161925</xdr:rowOff>
        </xdr:from>
        <xdr:to>
          <xdr:col>5</xdr:col>
          <xdr:colOff>523875</xdr:colOff>
          <xdr:row>149</xdr:row>
          <xdr:rowOff>28575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150</xdr:row>
          <xdr:rowOff>180975</xdr:rowOff>
        </xdr:from>
        <xdr:to>
          <xdr:col>5</xdr:col>
          <xdr:colOff>523875</xdr:colOff>
          <xdr:row>152</xdr:row>
          <xdr:rowOff>19050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167</xdr:row>
          <xdr:rowOff>142875</xdr:rowOff>
        </xdr:from>
        <xdr:to>
          <xdr:col>5</xdr:col>
          <xdr:colOff>523875</xdr:colOff>
          <xdr:row>169</xdr:row>
          <xdr:rowOff>9525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168</xdr:row>
          <xdr:rowOff>171450</xdr:rowOff>
        </xdr:from>
        <xdr:to>
          <xdr:col>5</xdr:col>
          <xdr:colOff>523875</xdr:colOff>
          <xdr:row>170</xdr:row>
          <xdr:rowOff>9525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171450</xdr:rowOff>
        </xdr:from>
        <xdr:to>
          <xdr:col>5</xdr:col>
          <xdr:colOff>523875</xdr:colOff>
          <xdr:row>25</xdr:row>
          <xdr:rowOff>9525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26</xdr:row>
          <xdr:rowOff>180975</xdr:rowOff>
        </xdr:from>
        <xdr:to>
          <xdr:col>5</xdr:col>
          <xdr:colOff>523875</xdr:colOff>
          <xdr:row>28</xdr:row>
          <xdr:rowOff>19050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11</xdr:row>
          <xdr:rowOff>142875</xdr:rowOff>
        </xdr:from>
        <xdr:to>
          <xdr:col>5</xdr:col>
          <xdr:colOff>523875</xdr:colOff>
          <xdr:row>13</xdr:row>
          <xdr:rowOff>38100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140</xdr:row>
          <xdr:rowOff>142875</xdr:rowOff>
        </xdr:from>
        <xdr:to>
          <xdr:col>5</xdr:col>
          <xdr:colOff>523875</xdr:colOff>
          <xdr:row>142</xdr:row>
          <xdr:rowOff>9525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21</xdr:row>
          <xdr:rowOff>171450</xdr:rowOff>
        </xdr:from>
        <xdr:to>
          <xdr:col>5</xdr:col>
          <xdr:colOff>523875</xdr:colOff>
          <xdr:row>23</xdr:row>
          <xdr:rowOff>9525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38</xdr:row>
          <xdr:rowOff>161925</xdr:rowOff>
        </xdr:from>
        <xdr:to>
          <xdr:col>5</xdr:col>
          <xdr:colOff>533400</xdr:colOff>
          <xdr:row>40</xdr:row>
          <xdr:rowOff>28575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95</xdr:row>
          <xdr:rowOff>142875</xdr:rowOff>
        </xdr:from>
        <xdr:to>
          <xdr:col>5</xdr:col>
          <xdr:colOff>533400</xdr:colOff>
          <xdr:row>97</xdr:row>
          <xdr:rowOff>9525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73</xdr:row>
          <xdr:rowOff>142875</xdr:rowOff>
        </xdr:from>
        <xdr:to>
          <xdr:col>5</xdr:col>
          <xdr:colOff>523875</xdr:colOff>
          <xdr:row>75</xdr:row>
          <xdr:rowOff>9525</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151</xdr:row>
          <xdr:rowOff>161925</xdr:rowOff>
        </xdr:from>
        <xdr:to>
          <xdr:col>5</xdr:col>
          <xdr:colOff>523875</xdr:colOff>
          <xdr:row>153</xdr:row>
          <xdr:rowOff>28575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17</xdr:row>
          <xdr:rowOff>133350</xdr:rowOff>
        </xdr:from>
        <xdr:to>
          <xdr:col>5</xdr:col>
          <xdr:colOff>523875</xdr:colOff>
          <xdr:row>19</xdr:row>
          <xdr:rowOff>28575</xdr:rowOff>
        </xdr:to>
        <xdr:sp macro="" textlink="">
          <xdr:nvSpPr>
            <xdr:cNvPr id="2"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171450</xdr:rowOff>
        </xdr:from>
        <xdr:to>
          <xdr:col>5</xdr:col>
          <xdr:colOff>523875</xdr:colOff>
          <xdr:row>24</xdr:row>
          <xdr:rowOff>9525</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171450</xdr:rowOff>
        </xdr:from>
        <xdr:to>
          <xdr:col>5</xdr:col>
          <xdr:colOff>523875</xdr:colOff>
          <xdr:row>24</xdr:row>
          <xdr:rowOff>9525</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113</xdr:row>
          <xdr:rowOff>161925</xdr:rowOff>
        </xdr:from>
        <xdr:to>
          <xdr:col>5</xdr:col>
          <xdr:colOff>533400</xdr:colOff>
          <xdr:row>115</xdr:row>
          <xdr:rowOff>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19</xdr:row>
          <xdr:rowOff>161925</xdr:rowOff>
        </xdr:from>
        <xdr:to>
          <xdr:col>5</xdr:col>
          <xdr:colOff>514350</xdr:colOff>
          <xdr:row>21</xdr:row>
          <xdr:rowOff>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21</xdr:row>
          <xdr:rowOff>0</xdr:rowOff>
        </xdr:from>
        <xdr:to>
          <xdr:col>5</xdr:col>
          <xdr:colOff>514350</xdr:colOff>
          <xdr:row>22</xdr:row>
          <xdr:rowOff>28575</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28</xdr:row>
          <xdr:rowOff>180975</xdr:rowOff>
        </xdr:from>
        <xdr:to>
          <xdr:col>5</xdr:col>
          <xdr:colOff>523875</xdr:colOff>
          <xdr:row>30</xdr:row>
          <xdr:rowOff>19050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647700</xdr:colOff>
      <xdr:row>4</xdr:row>
      <xdr:rowOff>0</xdr:rowOff>
    </xdr:from>
    <xdr:to>
      <xdr:col>21</xdr:col>
      <xdr:colOff>574233</xdr:colOff>
      <xdr:row>8</xdr:row>
      <xdr:rowOff>155060</xdr:rowOff>
    </xdr:to>
    <xdr:pic>
      <xdr:nvPicPr>
        <xdr:cNvPr id="82" name="Picture 81" descr="nasa-logo.png"/>
        <xdr:cNvPicPr>
          <a:picLocks noChangeAspect="1"/>
        </xdr:cNvPicPr>
      </xdr:nvPicPr>
      <xdr:blipFill>
        <a:blip xmlns:r="http://schemas.openxmlformats.org/officeDocument/2006/relationships" r:embed="rId2" cstate="print"/>
        <a:stretch>
          <a:fillRect/>
        </a:stretch>
      </xdr:blipFill>
      <xdr:spPr>
        <a:xfrm>
          <a:off x="5514975" y="723900"/>
          <a:ext cx="4622358" cy="840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xdr:colOff>
      <xdr:row>1</xdr:row>
      <xdr:rowOff>0</xdr:rowOff>
    </xdr:from>
    <xdr:to>
      <xdr:col>7</xdr:col>
      <xdr:colOff>121104</xdr:colOff>
      <xdr:row>5</xdr:row>
      <xdr:rowOff>85725</xdr:rowOff>
    </xdr:to>
    <xdr:pic>
      <xdr:nvPicPr>
        <xdr:cNvPr id="2" name="Picture 1" descr="nasa-logo.png"/>
        <xdr:cNvPicPr>
          <a:picLocks noChangeAspect="1"/>
        </xdr:cNvPicPr>
      </xdr:nvPicPr>
      <xdr:blipFill>
        <a:blip xmlns:r="http://schemas.openxmlformats.org/officeDocument/2006/relationships" r:embed="rId1" cstate="print"/>
        <a:stretch>
          <a:fillRect/>
        </a:stretch>
      </xdr:blipFill>
      <xdr:spPr>
        <a:xfrm>
          <a:off x="504825" y="85725"/>
          <a:ext cx="5207454" cy="8477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219075</xdr:colOff>
          <xdr:row>18</xdr:row>
          <xdr:rowOff>9525</xdr:rowOff>
        </xdr:from>
        <xdr:to>
          <xdr:col>5</xdr:col>
          <xdr:colOff>9525</xdr:colOff>
          <xdr:row>19</xdr:row>
          <xdr:rowOff>47625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19</xdr:row>
          <xdr:rowOff>171450</xdr:rowOff>
        </xdr:from>
        <xdr:to>
          <xdr:col>5</xdr:col>
          <xdr:colOff>9525</xdr:colOff>
          <xdr:row>21</xdr:row>
          <xdr:rowOff>19050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76200</xdr:rowOff>
        </xdr:from>
        <xdr:to>
          <xdr:col>5</xdr:col>
          <xdr:colOff>9525</xdr:colOff>
          <xdr:row>23</xdr:row>
          <xdr:rowOff>104775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171450</xdr:rowOff>
        </xdr:from>
        <xdr:to>
          <xdr:col>5</xdr:col>
          <xdr:colOff>9525</xdr:colOff>
          <xdr:row>26</xdr:row>
          <xdr:rowOff>9525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25</xdr:row>
          <xdr:rowOff>171450</xdr:rowOff>
        </xdr:from>
        <xdr:to>
          <xdr:col>5</xdr:col>
          <xdr:colOff>9525</xdr:colOff>
          <xdr:row>27</xdr:row>
          <xdr:rowOff>9525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27</xdr:row>
          <xdr:rowOff>161925</xdr:rowOff>
        </xdr:from>
        <xdr:to>
          <xdr:col>5</xdr:col>
          <xdr:colOff>9525</xdr:colOff>
          <xdr:row>29</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29</xdr:row>
          <xdr:rowOff>171450</xdr:rowOff>
        </xdr:from>
        <xdr:to>
          <xdr:col>5</xdr:col>
          <xdr:colOff>9525</xdr:colOff>
          <xdr:row>31</xdr:row>
          <xdr:rowOff>9525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30</xdr:row>
          <xdr:rowOff>180975</xdr:rowOff>
        </xdr:from>
        <xdr:to>
          <xdr:col>5</xdr:col>
          <xdr:colOff>9525</xdr:colOff>
          <xdr:row>32</xdr:row>
          <xdr:rowOff>19050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32</xdr:row>
          <xdr:rowOff>161925</xdr:rowOff>
        </xdr:from>
        <xdr:to>
          <xdr:col>5</xdr:col>
          <xdr:colOff>9525</xdr:colOff>
          <xdr:row>34</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33</xdr:row>
          <xdr:rowOff>180975</xdr:rowOff>
        </xdr:from>
        <xdr:to>
          <xdr:col>5</xdr:col>
          <xdr:colOff>9525</xdr:colOff>
          <xdr:row>35</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2.xml"/><Relationship Id="rId13" Type="http://schemas.openxmlformats.org/officeDocument/2006/relationships/ctrlProp" Target="../ctrlProps/ctrlProp87.xml"/><Relationship Id="rId3" Type="http://schemas.openxmlformats.org/officeDocument/2006/relationships/vmlDrawing" Target="../drawings/vmlDrawing2.vml"/><Relationship Id="rId7" Type="http://schemas.openxmlformats.org/officeDocument/2006/relationships/ctrlProp" Target="../ctrlProps/ctrlProp81.xml"/><Relationship Id="rId12" Type="http://schemas.openxmlformats.org/officeDocument/2006/relationships/ctrlProp" Target="../ctrlProps/ctrlProp8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0.xml"/><Relationship Id="rId11" Type="http://schemas.openxmlformats.org/officeDocument/2006/relationships/ctrlProp" Target="../ctrlProps/ctrlProp85.xml"/><Relationship Id="rId5" Type="http://schemas.openxmlformats.org/officeDocument/2006/relationships/ctrlProp" Target="../ctrlProps/ctrlProp79.xml"/><Relationship Id="rId10" Type="http://schemas.openxmlformats.org/officeDocument/2006/relationships/ctrlProp" Target="../ctrlProps/ctrlProp84.xml"/><Relationship Id="rId4" Type="http://schemas.openxmlformats.org/officeDocument/2006/relationships/ctrlProp" Target="../ctrlProps/ctrlProp78.xml"/><Relationship Id="rId9"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VQ706"/>
  <sheetViews>
    <sheetView tabSelected="1" zoomScaleNormal="100" workbookViewId="0">
      <pane ySplit="15" topLeftCell="A16" activePane="bottomLeft" state="frozen"/>
      <selection pane="bottomLeft" activeCell="R171" sqref="R171"/>
    </sheetView>
  </sheetViews>
  <sheetFormatPr defaultColWidth="0" defaultRowHeight="15" outlineLevelRow="1" outlineLevelCol="1" x14ac:dyDescent="0.25"/>
  <cols>
    <col min="1" max="1" width="0.7109375" style="7" customWidth="1"/>
    <col min="2" max="2" width="8.42578125" style="7" hidden="1" customWidth="1" outlineLevel="1"/>
    <col min="3" max="3" width="11.7109375" style="7" customWidth="1" collapsed="1"/>
    <col min="4" max="4" width="22.5703125" style="7" hidden="1" customWidth="1" outlineLevel="1"/>
    <col min="5" max="5" width="10" style="7" customWidth="1" collapsed="1"/>
    <col min="6" max="6" width="9.42578125" style="9" customWidth="1"/>
    <col min="7" max="7" width="12.28515625" style="8" customWidth="1"/>
    <col min="8" max="8" width="9.140625" style="9" customWidth="1"/>
    <col min="9" max="9" width="11.42578125" style="9" customWidth="1"/>
    <col min="10" max="10" width="5.28515625" style="9" customWidth="1"/>
    <col min="11" max="11" width="3" style="9" customWidth="1"/>
    <col min="12" max="12" width="13.28515625" style="9" customWidth="1"/>
    <col min="13" max="13" width="5" style="9" customWidth="1"/>
    <col min="14" max="14" width="1.140625" style="9" customWidth="1"/>
    <col min="15" max="15" width="2" style="9" customWidth="1"/>
    <col min="16" max="16" width="1.140625" style="9" customWidth="1"/>
    <col min="17" max="17" width="4.5703125" style="9" customWidth="1"/>
    <col min="18" max="18" width="14.140625" style="9" customWidth="1"/>
    <col min="19" max="19" width="4.140625" style="9" customWidth="1"/>
    <col min="20" max="20" width="15.85546875" style="9" customWidth="1"/>
    <col min="21" max="21" width="9.140625" style="49" customWidth="1"/>
    <col min="22" max="22" width="12.28515625" style="9" customWidth="1"/>
    <col min="23" max="23" width="9.140625" style="23" hidden="1" customWidth="1"/>
    <col min="24" max="144" width="9.140625" style="9" hidden="1"/>
    <col min="145" max="259" width="9.140625" style="7" hidden="1"/>
    <col min="260" max="260" width="8.42578125" style="7" hidden="1"/>
    <col min="261" max="261" width="11.7109375" style="7" hidden="1"/>
    <col min="262" max="262" width="22.5703125" style="7" hidden="1"/>
    <col min="263" max="263" width="10" style="7" hidden="1"/>
    <col min="264" max="264" width="88.85546875" style="7" hidden="1"/>
    <col min="265" max="265" width="15.140625" style="7" hidden="1"/>
    <col min="266" max="515" width="9.140625" style="7" hidden="1"/>
    <col min="516" max="516" width="8.42578125" style="7" hidden="1"/>
    <col min="517" max="517" width="11.7109375" style="7" hidden="1"/>
    <col min="518" max="518" width="22.5703125" style="7" hidden="1"/>
    <col min="519" max="519" width="10" style="7" hidden="1"/>
    <col min="520" max="520" width="88.85546875" style="7" hidden="1"/>
    <col min="521" max="521" width="15.140625" style="7" hidden="1"/>
    <col min="522" max="771" width="9.140625" style="7" hidden="1"/>
    <col min="772" max="772" width="8.42578125" style="7" hidden="1"/>
    <col min="773" max="773" width="11.7109375" style="7" hidden="1"/>
    <col min="774" max="774" width="22.5703125" style="7" hidden="1"/>
    <col min="775" max="775" width="10" style="7" hidden="1"/>
    <col min="776" max="776" width="88.85546875" style="7" hidden="1"/>
    <col min="777" max="777" width="15.140625" style="7" hidden="1"/>
    <col min="778" max="1027" width="9.140625" style="7" hidden="1"/>
    <col min="1028" max="1028" width="8.42578125" style="7" hidden="1"/>
    <col min="1029" max="1029" width="11.7109375" style="7" hidden="1"/>
    <col min="1030" max="1030" width="22.5703125" style="7" hidden="1"/>
    <col min="1031" max="1031" width="10" style="7" hidden="1"/>
    <col min="1032" max="1032" width="88.85546875" style="7" hidden="1"/>
    <col min="1033" max="1033" width="15.140625" style="7" hidden="1"/>
    <col min="1034" max="1283" width="9.140625" style="7" hidden="1"/>
    <col min="1284" max="1284" width="8.42578125" style="7" hidden="1"/>
    <col min="1285" max="1285" width="11.7109375" style="7" hidden="1"/>
    <col min="1286" max="1286" width="22.5703125" style="7" hidden="1"/>
    <col min="1287" max="1287" width="10" style="7" hidden="1"/>
    <col min="1288" max="1288" width="88.85546875" style="7" hidden="1"/>
    <col min="1289" max="1289" width="15.140625" style="7" hidden="1"/>
    <col min="1290" max="1539" width="9.140625" style="7" hidden="1"/>
    <col min="1540" max="1540" width="8.42578125" style="7" hidden="1"/>
    <col min="1541" max="1541" width="11.7109375" style="7" hidden="1"/>
    <col min="1542" max="1542" width="22.5703125" style="7" hidden="1"/>
    <col min="1543" max="1543" width="10" style="7" hidden="1"/>
    <col min="1544" max="1544" width="88.85546875" style="7" hidden="1"/>
    <col min="1545" max="1545" width="15.140625" style="7" hidden="1"/>
    <col min="1546" max="1795" width="9.140625" style="7" hidden="1"/>
    <col min="1796" max="1796" width="8.42578125" style="7" hidden="1"/>
    <col min="1797" max="1797" width="11.7109375" style="7" hidden="1"/>
    <col min="1798" max="1798" width="22.5703125" style="7" hidden="1"/>
    <col min="1799" max="1799" width="10" style="7" hidden="1"/>
    <col min="1800" max="1800" width="88.85546875" style="7" hidden="1"/>
    <col min="1801" max="1801" width="15.140625" style="7" hidden="1"/>
    <col min="1802" max="2051" width="9.140625" style="7" hidden="1"/>
    <col min="2052" max="2052" width="8.42578125" style="7" hidden="1"/>
    <col min="2053" max="2053" width="11.7109375" style="7" hidden="1"/>
    <col min="2054" max="2054" width="22.5703125" style="7" hidden="1"/>
    <col min="2055" max="2055" width="10" style="7" hidden="1"/>
    <col min="2056" max="2056" width="88.85546875" style="7" hidden="1"/>
    <col min="2057" max="2057" width="15.140625" style="7" hidden="1"/>
    <col min="2058" max="2307" width="9.140625" style="7" hidden="1"/>
    <col min="2308" max="2308" width="8.42578125" style="7" hidden="1"/>
    <col min="2309" max="2309" width="11.7109375" style="7" hidden="1"/>
    <col min="2310" max="2310" width="22.5703125" style="7" hidden="1"/>
    <col min="2311" max="2311" width="10" style="7" hidden="1"/>
    <col min="2312" max="2312" width="88.85546875" style="7" hidden="1"/>
    <col min="2313" max="2313" width="15.140625" style="7" hidden="1"/>
    <col min="2314" max="2563" width="9.140625" style="7" hidden="1"/>
    <col min="2564" max="2564" width="8.42578125" style="7" hidden="1"/>
    <col min="2565" max="2565" width="11.7109375" style="7" hidden="1"/>
    <col min="2566" max="2566" width="22.5703125" style="7" hidden="1"/>
    <col min="2567" max="2567" width="10" style="7" hidden="1"/>
    <col min="2568" max="2568" width="88.85546875" style="7" hidden="1"/>
    <col min="2569" max="2569" width="15.140625" style="7" hidden="1"/>
    <col min="2570" max="2819" width="9.140625" style="7" hidden="1"/>
    <col min="2820" max="2820" width="8.42578125" style="7" hidden="1"/>
    <col min="2821" max="2821" width="11.7109375" style="7" hidden="1"/>
    <col min="2822" max="2822" width="22.5703125" style="7" hidden="1"/>
    <col min="2823" max="2823" width="10" style="7" hidden="1"/>
    <col min="2824" max="2824" width="88.85546875" style="7" hidden="1"/>
    <col min="2825" max="2825" width="15.140625" style="7" hidden="1"/>
    <col min="2826" max="3075" width="9.140625" style="7" hidden="1"/>
    <col min="3076" max="3076" width="8.42578125" style="7" hidden="1"/>
    <col min="3077" max="3077" width="11.7109375" style="7" hidden="1"/>
    <col min="3078" max="3078" width="22.5703125" style="7" hidden="1"/>
    <col min="3079" max="3079" width="10" style="7" hidden="1"/>
    <col min="3080" max="3080" width="88.85546875" style="7" hidden="1"/>
    <col min="3081" max="3081" width="15.140625" style="7" hidden="1"/>
    <col min="3082" max="3331" width="9.140625" style="7" hidden="1"/>
    <col min="3332" max="3332" width="8.42578125" style="7" hidden="1"/>
    <col min="3333" max="3333" width="11.7109375" style="7" hidden="1"/>
    <col min="3334" max="3334" width="22.5703125" style="7" hidden="1"/>
    <col min="3335" max="3335" width="10" style="7" hidden="1"/>
    <col min="3336" max="3336" width="88.85546875" style="7" hidden="1"/>
    <col min="3337" max="3337" width="15.140625" style="7" hidden="1"/>
    <col min="3338" max="3587" width="9.140625" style="7" hidden="1"/>
    <col min="3588" max="3588" width="8.42578125" style="7" hidden="1"/>
    <col min="3589" max="3589" width="11.7109375" style="7" hidden="1"/>
    <col min="3590" max="3590" width="22.5703125" style="7" hidden="1"/>
    <col min="3591" max="3591" width="10" style="7" hidden="1"/>
    <col min="3592" max="3592" width="88.85546875" style="7" hidden="1"/>
    <col min="3593" max="3593" width="15.140625" style="7" hidden="1"/>
    <col min="3594" max="3843" width="9.140625" style="7" hidden="1"/>
    <col min="3844" max="3844" width="8.42578125" style="7" hidden="1"/>
    <col min="3845" max="3845" width="11.7109375" style="7" hidden="1"/>
    <col min="3846" max="3846" width="22.5703125" style="7" hidden="1"/>
    <col min="3847" max="3847" width="10" style="7" hidden="1"/>
    <col min="3848" max="3848" width="88.85546875" style="7" hidden="1"/>
    <col min="3849" max="3849" width="15.140625" style="7" hidden="1"/>
    <col min="3850" max="4099" width="9.140625" style="7" hidden="1"/>
    <col min="4100" max="4100" width="8.42578125" style="7" hidden="1"/>
    <col min="4101" max="4101" width="11.7109375" style="7" hidden="1"/>
    <col min="4102" max="4102" width="22.5703125" style="7" hidden="1"/>
    <col min="4103" max="4103" width="10" style="7" hidden="1"/>
    <col min="4104" max="4104" width="88.85546875" style="7" hidden="1"/>
    <col min="4105" max="4105" width="15.140625" style="7" hidden="1"/>
    <col min="4106" max="4355" width="9.140625" style="7" hidden="1"/>
    <col min="4356" max="4356" width="8.42578125" style="7" hidden="1"/>
    <col min="4357" max="4357" width="11.7109375" style="7" hidden="1"/>
    <col min="4358" max="4358" width="22.5703125" style="7" hidden="1"/>
    <col min="4359" max="4359" width="10" style="7" hidden="1"/>
    <col min="4360" max="4360" width="88.85546875" style="7" hidden="1"/>
    <col min="4361" max="4361" width="15.140625" style="7" hidden="1"/>
    <col min="4362" max="4611" width="9.140625" style="7" hidden="1"/>
    <col min="4612" max="4612" width="8.42578125" style="7" hidden="1"/>
    <col min="4613" max="4613" width="11.7109375" style="7" hidden="1"/>
    <col min="4614" max="4614" width="22.5703125" style="7" hidden="1"/>
    <col min="4615" max="4615" width="10" style="7" hidden="1"/>
    <col min="4616" max="4616" width="88.85546875" style="7" hidden="1"/>
    <col min="4617" max="4617" width="15.140625" style="7" hidden="1"/>
    <col min="4618" max="4867" width="9.140625" style="7" hidden="1"/>
    <col min="4868" max="4868" width="8.42578125" style="7" hidden="1"/>
    <col min="4869" max="4869" width="11.7109375" style="7" hidden="1"/>
    <col min="4870" max="4870" width="22.5703125" style="7" hidden="1"/>
    <col min="4871" max="4871" width="10" style="7" hidden="1"/>
    <col min="4872" max="4872" width="88.85546875" style="7" hidden="1"/>
    <col min="4873" max="4873" width="15.140625" style="7" hidden="1"/>
    <col min="4874" max="5123" width="9.140625" style="7" hidden="1"/>
    <col min="5124" max="5124" width="8.42578125" style="7" hidden="1"/>
    <col min="5125" max="5125" width="11.7109375" style="7" hidden="1"/>
    <col min="5126" max="5126" width="22.5703125" style="7" hidden="1"/>
    <col min="5127" max="5127" width="10" style="7" hidden="1"/>
    <col min="5128" max="5128" width="88.85546875" style="7" hidden="1"/>
    <col min="5129" max="5129" width="15.140625" style="7" hidden="1"/>
    <col min="5130" max="5379" width="9.140625" style="7" hidden="1"/>
    <col min="5380" max="5380" width="8.42578125" style="7" hidden="1"/>
    <col min="5381" max="5381" width="11.7109375" style="7" hidden="1"/>
    <col min="5382" max="5382" width="22.5703125" style="7" hidden="1"/>
    <col min="5383" max="5383" width="10" style="7" hidden="1"/>
    <col min="5384" max="5384" width="88.85546875" style="7" hidden="1"/>
    <col min="5385" max="5385" width="15.140625" style="7" hidden="1"/>
    <col min="5386" max="5635" width="9.140625" style="7" hidden="1"/>
    <col min="5636" max="5636" width="8.42578125" style="7" hidden="1"/>
    <col min="5637" max="5637" width="11.7109375" style="7" hidden="1"/>
    <col min="5638" max="5638" width="22.5703125" style="7" hidden="1"/>
    <col min="5639" max="5639" width="10" style="7" hidden="1"/>
    <col min="5640" max="5640" width="88.85546875" style="7" hidden="1"/>
    <col min="5641" max="5641" width="15.140625" style="7" hidden="1"/>
    <col min="5642" max="5891" width="9.140625" style="7" hidden="1"/>
    <col min="5892" max="5892" width="8.42578125" style="7" hidden="1"/>
    <col min="5893" max="5893" width="11.7109375" style="7" hidden="1"/>
    <col min="5894" max="5894" width="22.5703125" style="7" hidden="1"/>
    <col min="5895" max="5895" width="10" style="7" hidden="1"/>
    <col min="5896" max="5896" width="88.85546875" style="7" hidden="1"/>
    <col min="5897" max="5897" width="15.140625" style="7" hidden="1"/>
    <col min="5898" max="6147" width="9.140625" style="7" hidden="1"/>
    <col min="6148" max="6148" width="8.42578125" style="7" hidden="1"/>
    <col min="6149" max="6149" width="11.7109375" style="7" hidden="1"/>
    <col min="6150" max="6150" width="22.5703125" style="7" hidden="1"/>
    <col min="6151" max="6151" width="10" style="7" hidden="1"/>
    <col min="6152" max="6152" width="88.85546875" style="7" hidden="1"/>
    <col min="6153" max="6153" width="15.140625" style="7" hidden="1"/>
    <col min="6154" max="6403" width="9.140625" style="7" hidden="1"/>
    <col min="6404" max="6404" width="8.42578125" style="7" hidden="1"/>
    <col min="6405" max="6405" width="11.7109375" style="7" hidden="1"/>
    <col min="6406" max="6406" width="22.5703125" style="7" hidden="1"/>
    <col min="6407" max="6407" width="10" style="7" hidden="1"/>
    <col min="6408" max="6408" width="88.85546875" style="7" hidden="1"/>
    <col min="6409" max="6409" width="15.140625" style="7" hidden="1"/>
    <col min="6410" max="6659" width="9.140625" style="7" hidden="1"/>
    <col min="6660" max="6660" width="8.42578125" style="7" hidden="1"/>
    <col min="6661" max="6661" width="11.7109375" style="7" hidden="1"/>
    <col min="6662" max="6662" width="22.5703125" style="7" hidden="1"/>
    <col min="6663" max="6663" width="10" style="7" hidden="1"/>
    <col min="6664" max="6664" width="88.85546875" style="7" hidden="1"/>
    <col min="6665" max="6665" width="15.140625" style="7" hidden="1"/>
    <col min="6666" max="6915" width="9.140625" style="7" hidden="1"/>
    <col min="6916" max="6916" width="8.42578125" style="7" hidden="1"/>
    <col min="6917" max="6917" width="11.7109375" style="7" hidden="1"/>
    <col min="6918" max="6918" width="22.5703125" style="7" hidden="1"/>
    <col min="6919" max="6919" width="10" style="7" hidden="1"/>
    <col min="6920" max="6920" width="88.85546875" style="7" hidden="1"/>
    <col min="6921" max="6921" width="15.140625" style="7" hidden="1"/>
    <col min="6922" max="7171" width="9.140625" style="7" hidden="1"/>
    <col min="7172" max="7172" width="8.42578125" style="7" hidden="1"/>
    <col min="7173" max="7173" width="11.7109375" style="7" hidden="1"/>
    <col min="7174" max="7174" width="22.5703125" style="7" hidden="1"/>
    <col min="7175" max="7175" width="10" style="7" hidden="1"/>
    <col min="7176" max="7176" width="88.85546875" style="7" hidden="1"/>
    <col min="7177" max="7177" width="15.140625" style="7" hidden="1"/>
    <col min="7178" max="7427" width="9.140625" style="7" hidden="1"/>
    <col min="7428" max="7428" width="8.42578125" style="7" hidden="1"/>
    <col min="7429" max="7429" width="11.7109375" style="7" hidden="1"/>
    <col min="7430" max="7430" width="22.5703125" style="7" hidden="1"/>
    <col min="7431" max="7431" width="10" style="7" hidden="1"/>
    <col min="7432" max="7432" width="88.85546875" style="7" hidden="1"/>
    <col min="7433" max="7433" width="15.140625" style="7" hidden="1"/>
    <col min="7434" max="7683" width="9.140625" style="7" hidden="1"/>
    <col min="7684" max="7684" width="8.42578125" style="7" hidden="1"/>
    <col min="7685" max="7685" width="11.7109375" style="7" hidden="1"/>
    <col min="7686" max="7686" width="22.5703125" style="7" hidden="1"/>
    <col min="7687" max="7687" width="10" style="7" hidden="1"/>
    <col min="7688" max="7688" width="88.85546875" style="7" hidden="1"/>
    <col min="7689" max="7689" width="15.140625" style="7" hidden="1"/>
    <col min="7690" max="7939" width="9.140625" style="7" hidden="1"/>
    <col min="7940" max="7940" width="8.42578125" style="7" hidden="1"/>
    <col min="7941" max="7941" width="11.7109375" style="7" hidden="1"/>
    <col min="7942" max="7942" width="22.5703125" style="7" hidden="1"/>
    <col min="7943" max="7943" width="10" style="7" hidden="1"/>
    <col min="7944" max="7944" width="88.85546875" style="7" hidden="1"/>
    <col min="7945" max="7945" width="15.140625" style="7" hidden="1"/>
    <col min="7946" max="8195" width="9.140625" style="7" hidden="1"/>
    <col min="8196" max="8196" width="8.42578125" style="7" hidden="1"/>
    <col min="8197" max="8197" width="11.7109375" style="7" hidden="1"/>
    <col min="8198" max="8198" width="22.5703125" style="7" hidden="1"/>
    <col min="8199" max="8199" width="10" style="7" hidden="1"/>
    <col min="8200" max="8200" width="88.85546875" style="7" hidden="1"/>
    <col min="8201" max="8201" width="15.140625" style="7" hidden="1"/>
    <col min="8202" max="8451" width="9.140625" style="7" hidden="1"/>
    <col min="8452" max="8452" width="8.42578125" style="7" hidden="1"/>
    <col min="8453" max="8453" width="11.7109375" style="7" hidden="1"/>
    <col min="8454" max="8454" width="22.5703125" style="7" hidden="1"/>
    <col min="8455" max="8455" width="10" style="7" hidden="1"/>
    <col min="8456" max="8456" width="88.85546875" style="7" hidden="1"/>
    <col min="8457" max="8457" width="15.140625" style="7" hidden="1"/>
    <col min="8458" max="8707" width="9.140625" style="7" hidden="1"/>
    <col min="8708" max="8708" width="8.42578125" style="7" hidden="1"/>
    <col min="8709" max="8709" width="11.7109375" style="7" hidden="1"/>
    <col min="8710" max="8710" width="22.5703125" style="7" hidden="1"/>
    <col min="8711" max="8711" width="10" style="7" hidden="1"/>
    <col min="8712" max="8712" width="88.85546875" style="7" hidden="1"/>
    <col min="8713" max="8713" width="15.140625" style="7" hidden="1"/>
    <col min="8714" max="8963" width="9.140625" style="7" hidden="1"/>
    <col min="8964" max="8964" width="8.42578125" style="7" hidden="1"/>
    <col min="8965" max="8965" width="11.7109375" style="7" hidden="1"/>
    <col min="8966" max="8966" width="22.5703125" style="7" hidden="1"/>
    <col min="8967" max="8967" width="10" style="7" hidden="1"/>
    <col min="8968" max="8968" width="88.85546875" style="7" hidden="1"/>
    <col min="8969" max="8969" width="15.140625" style="7" hidden="1"/>
    <col min="8970" max="9219" width="9.140625" style="7" hidden="1"/>
    <col min="9220" max="9220" width="8.42578125" style="7" hidden="1"/>
    <col min="9221" max="9221" width="11.7109375" style="7" hidden="1"/>
    <col min="9222" max="9222" width="22.5703125" style="7" hidden="1"/>
    <col min="9223" max="9223" width="10" style="7" hidden="1"/>
    <col min="9224" max="9224" width="88.85546875" style="7" hidden="1"/>
    <col min="9225" max="9225" width="15.140625" style="7" hidden="1"/>
    <col min="9226" max="9475" width="9.140625" style="7" hidden="1"/>
    <col min="9476" max="9476" width="8.42578125" style="7" hidden="1"/>
    <col min="9477" max="9477" width="11.7109375" style="7" hidden="1"/>
    <col min="9478" max="9478" width="22.5703125" style="7" hidden="1"/>
    <col min="9479" max="9479" width="10" style="7" hidden="1"/>
    <col min="9480" max="9480" width="88.85546875" style="7" hidden="1"/>
    <col min="9481" max="9481" width="15.140625" style="7" hidden="1"/>
    <col min="9482" max="9731" width="9.140625" style="7" hidden="1"/>
    <col min="9732" max="9732" width="8.42578125" style="7" hidden="1"/>
    <col min="9733" max="9733" width="11.7109375" style="7" hidden="1"/>
    <col min="9734" max="9734" width="22.5703125" style="7" hidden="1"/>
    <col min="9735" max="9735" width="10" style="7" hidden="1"/>
    <col min="9736" max="9736" width="88.85546875" style="7" hidden="1"/>
    <col min="9737" max="9737" width="15.140625" style="7" hidden="1"/>
    <col min="9738" max="9987" width="9.140625" style="7" hidden="1"/>
    <col min="9988" max="9988" width="8.42578125" style="7" hidden="1"/>
    <col min="9989" max="9989" width="11.7109375" style="7" hidden="1"/>
    <col min="9990" max="9990" width="22.5703125" style="7" hidden="1"/>
    <col min="9991" max="9991" width="10" style="7" hidden="1"/>
    <col min="9992" max="9992" width="88.85546875" style="7" hidden="1"/>
    <col min="9993" max="9993" width="15.140625" style="7" hidden="1"/>
    <col min="9994" max="10243" width="9.140625" style="7" hidden="1"/>
    <col min="10244" max="10244" width="8.42578125" style="7" hidden="1"/>
    <col min="10245" max="10245" width="11.7109375" style="7" hidden="1"/>
    <col min="10246" max="10246" width="22.5703125" style="7" hidden="1"/>
    <col min="10247" max="10247" width="10" style="7" hidden="1"/>
    <col min="10248" max="10248" width="88.85546875" style="7" hidden="1"/>
    <col min="10249" max="10249" width="15.140625" style="7" hidden="1"/>
    <col min="10250" max="10499" width="9.140625" style="7" hidden="1"/>
    <col min="10500" max="10500" width="8.42578125" style="7" hidden="1"/>
    <col min="10501" max="10501" width="11.7109375" style="7" hidden="1"/>
    <col min="10502" max="10502" width="22.5703125" style="7" hidden="1"/>
    <col min="10503" max="10503" width="10" style="7" hidden="1"/>
    <col min="10504" max="10504" width="88.85546875" style="7" hidden="1"/>
    <col min="10505" max="10505" width="15.140625" style="7" hidden="1"/>
    <col min="10506" max="10755" width="9.140625" style="7" hidden="1"/>
    <col min="10756" max="10756" width="8.42578125" style="7" hidden="1"/>
    <col min="10757" max="10757" width="11.7109375" style="7" hidden="1"/>
    <col min="10758" max="10758" width="22.5703125" style="7" hidden="1"/>
    <col min="10759" max="10759" width="10" style="7" hidden="1"/>
    <col min="10760" max="10760" width="88.85546875" style="7" hidden="1"/>
    <col min="10761" max="10761" width="15.140625" style="7" hidden="1"/>
    <col min="10762" max="11011" width="9.140625" style="7" hidden="1"/>
    <col min="11012" max="11012" width="8.42578125" style="7" hidden="1"/>
    <col min="11013" max="11013" width="11.7109375" style="7" hidden="1"/>
    <col min="11014" max="11014" width="22.5703125" style="7" hidden="1"/>
    <col min="11015" max="11015" width="10" style="7" hidden="1"/>
    <col min="11016" max="11016" width="88.85546875" style="7" hidden="1"/>
    <col min="11017" max="11017" width="15.140625" style="7" hidden="1"/>
    <col min="11018" max="11267" width="9.140625" style="7" hidden="1"/>
    <col min="11268" max="11268" width="8.42578125" style="7" hidden="1"/>
    <col min="11269" max="11269" width="11.7109375" style="7" hidden="1"/>
    <col min="11270" max="11270" width="22.5703125" style="7" hidden="1"/>
    <col min="11271" max="11271" width="10" style="7" hidden="1"/>
    <col min="11272" max="11272" width="88.85546875" style="7" hidden="1"/>
    <col min="11273" max="11273" width="15.140625" style="7" hidden="1"/>
    <col min="11274" max="11523" width="9.140625" style="7" hidden="1"/>
    <col min="11524" max="11524" width="8.42578125" style="7" hidden="1"/>
    <col min="11525" max="11525" width="11.7109375" style="7" hidden="1"/>
    <col min="11526" max="11526" width="22.5703125" style="7" hidden="1"/>
    <col min="11527" max="11527" width="10" style="7" hidden="1"/>
    <col min="11528" max="11528" width="88.85546875" style="7" hidden="1"/>
    <col min="11529" max="11529" width="15.140625" style="7" hidden="1"/>
    <col min="11530" max="11779" width="9.140625" style="7" hidden="1"/>
    <col min="11780" max="11780" width="8.42578125" style="7" hidden="1"/>
    <col min="11781" max="11781" width="11.7109375" style="7" hidden="1"/>
    <col min="11782" max="11782" width="22.5703125" style="7" hidden="1"/>
    <col min="11783" max="11783" width="10" style="7" hidden="1"/>
    <col min="11784" max="11784" width="88.85546875" style="7" hidden="1"/>
    <col min="11785" max="11785" width="15.140625" style="7" hidden="1"/>
    <col min="11786" max="12035" width="9.140625" style="7" hidden="1"/>
    <col min="12036" max="12036" width="8.42578125" style="7" hidden="1"/>
    <col min="12037" max="12037" width="11.7109375" style="7" hidden="1"/>
    <col min="12038" max="12038" width="22.5703125" style="7" hidden="1"/>
    <col min="12039" max="12039" width="10" style="7" hidden="1"/>
    <col min="12040" max="12040" width="88.85546875" style="7" hidden="1"/>
    <col min="12041" max="12041" width="15.140625" style="7" hidden="1"/>
    <col min="12042" max="12291" width="9.140625" style="7" hidden="1"/>
    <col min="12292" max="12292" width="8.42578125" style="7" hidden="1"/>
    <col min="12293" max="12293" width="11.7109375" style="7" hidden="1"/>
    <col min="12294" max="12294" width="22.5703125" style="7" hidden="1"/>
    <col min="12295" max="12295" width="10" style="7" hidden="1"/>
    <col min="12296" max="12296" width="88.85546875" style="7" hidden="1"/>
    <col min="12297" max="12297" width="15.140625" style="7" hidden="1"/>
    <col min="12298" max="12547" width="9.140625" style="7" hidden="1"/>
    <col min="12548" max="12548" width="8.42578125" style="7" hidden="1"/>
    <col min="12549" max="12549" width="11.7109375" style="7" hidden="1"/>
    <col min="12550" max="12550" width="22.5703125" style="7" hidden="1"/>
    <col min="12551" max="12551" width="10" style="7" hidden="1"/>
    <col min="12552" max="12552" width="88.85546875" style="7" hidden="1"/>
    <col min="12553" max="12553" width="15.140625" style="7" hidden="1"/>
    <col min="12554" max="12803" width="9.140625" style="7" hidden="1"/>
    <col min="12804" max="12804" width="8.42578125" style="7" hidden="1"/>
    <col min="12805" max="12805" width="11.7109375" style="7" hidden="1"/>
    <col min="12806" max="12806" width="22.5703125" style="7" hidden="1"/>
    <col min="12807" max="12807" width="10" style="7" hidden="1"/>
    <col min="12808" max="12808" width="88.85546875" style="7" hidden="1"/>
    <col min="12809" max="12809" width="15.140625" style="7" hidden="1"/>
    <col min="12810" max="13059" width="9.140625" style="7" hidden="1"/>
    <col min="13060" max="13060" width="8.42578125" style="7" hidden="1"/>
    <col min="13061" max="13061" width="11.7109375" style="7" hidden="1"/>
    <col min="13062" max="13062" width="22.5703125" style="7" hidden="1"/>
    <col min="13063" max="13063" width="10" style="7" hidden="1"/>
    <col min="13064" max="13064" width="88.85546875" style="7" hidden="1"/>
    <col min="13065" max="13065" width="15.140625" style="7" hidden="1"/>
    <col min="13066" max="13315" width="9.140625" style="7" hidden="1"/>
    <col min="13316" max="13316" width="8.42578125" style="7" hidden="1"/>
    <col min="13317" max="13317" width="11.7109375" style="7" hidden="1"/>
    <col min="13318" max="13318" width="22.5703125" style="7" hidden="1"/>
    <col min="13319" max="13319" width="10" style="7" hidden="1"/>
    <col min="13320" max="13320" width="88.85546875" style="7" hidden="1"/>
    <col min="13321" max="13321" width="15.140625" style="7" hidden="1"/>
    <col min="13322" max="13571" width="9.140625" style="7" hidden="1"/>
    <col min="13572" max="13572" width="8.42578125" style="7" hidden="1"/>
    <col min="13573" max="13573" width="11.7109375" style="7" hidden="1"/>
    <col min="13574" max="13574" width="22.5703125" style="7" hidden="1"/>
    <col min="13575" max="13575" width="10" style="7" hidden="1"/>
    <col min="13576" max="13576" width="88.85546875" style="7" hidden="1"/>
    <col min="13577" max="13577" width="15.140625" style="7" hidden="1"/>
    <col min="13578" max="13827" width="9.140625" style="7" hidden="1"/>
    <col min="13828" max="13828" width="8.42578125" style="7" hidden="1"/>
    <col min="13829" max="13829" width="11.7109375" style="7" hidden="1"/>
    <col min="13830" max="13830" width="22.5703125" style="7" hidden="1"/>
    <col min="13831" max="13831" width="10" style="7" hidden="1"/>
    <col min="13832" max="13832" width="88.85546875" style="7" hidden="1"/>
    <col min="13833" max="13833" width="15.140625" style="7" hidden="1"/>
    <col min="13834" max="14083" width="9.140625" style="7" hidden="1"/>
    <col min="14084" max="14084" width="8.42578125" style="7" hidden="1"/>
    <col min="14085" max="14085" width="11.7109375" style="7" hidden="1"/>
    <col min="14086" max="14086" width="22.5703125" style="7" hidden="1"/>
    <col min="14087" max="14087" width="10" style="7" hidden="1"/>
    <col min="14088" max="14088" width="88.85546875" style="7" hidden="1"/>
    <col min="14089" max="14089" width="15.140625" style="7" hidden="1"/>
    <col min="14090" max="14339" width="9.140625" style="7" hidden="1"/>
    <col min="14340" max="14340" width="8.42578125" style="7" hidden="1"/>
    <col min="14341" max="14341" width="11.7109375" style="7" hidden="1"/>
    <col min="14342" max="14342" width="22.5703125" style="7" hidden="1"/>
    <col min="14343" max="14343" width="10" style="7" hidden="1"/>
    <col min="14344" max="14344" width="88.85546875" style="7" hidden="1"/>
    <col min="14345" max="14345" width="15.140625" style="7" hidden="1"/>
    <col min="14346" max="14595" width="9.140625" style="7" hidden="1"/>
    <col min="14596" max="14596" width="8.42578125" style="7" hidden="1"/>
    <col min="14597" max="14597" width="11.7109375" style="7" hidden="1"/>
    <col min="14598" max="14598" width="22.5703125" style="7" hidden="1"/>
    <col min="14599" max="14599" width="10" style="7" hidden="1"/>
    <col min="14600" max="14600" width="88.85546875" style="7" hidden="1"/>
    <col min="14601" max="14601" width="15.140625" style="7" hidden="1"/>
    <col min="14602" max="14851" width="9.140625" style="7" hidden="1"/>
    <col min="14852" max="14852" width="8.42578125" style="7" hidden="1"/>
    <col min="14853" max="14853" width="11.7109375" style="7" hidden="1"/>
    <col min="14854" max="14854" width="22.5703125" style="7" hidden="1"/>
    <col min="14855" max="14855" width="10" style="7" hidden="1"/>
    <col min="14856" max="14856" width="88.85546875" style="7" hidden="1"/>
    <col min="14857" max="14857" width="15.140625" style="7" hidden="1"/>
    <col min="14858" max="15107" width="9.140625" style="7" hidden="1"/>
    <col min="15108" max="15108" width="8.42578125" style="7" hidden="1"/>
    <col min="15109" max="15109" width="11.7109375" style="7" hidden="1"/>
    <col min="15110" max="15110" width="22.5703125" style="7" hidden="1"/>
    <col min="15111" max="15111" width="10" style="7" hidden="1"/>
    <col min="15112" max="15112" width="88.85546875" style="7" hidden="1"/>
    <col min="15113" max="15113" width="15.140625" style="7" hidden="1"/>
    <col min="15114" max="15363" width="9.140625" style="7" hidden="1"/>
    <col min="15364" max="15364" width="8.42578125" style="7" hidden="1"/>
    <col min="15365" max="15365" width="11.7109375" style="7" hidden="1"/>
    <col min="15366" max="15366" width="22.5703125" style="7" hidden="1"/>
    <col min="15367" max="15367" width="10" style="7" hidden="1"/>
    <col min="15368" max="15368" width="88.85546875" style="7" hidden="1"/>
    <col min="15369" max="15369" width="15.140625" style="7" hidden="1"/>
    <col min="15370" max="15619" width="9.140625" style="7" hidden="1"/>
    <col min="15620" max="15620" width="8.42578125" style="7" hidden="1"/>
    <col min="15621" max="15621" width="11.7109375" style="7" hidden="1"/>
    <col min="15622" max="15622" width="22.5703125" style="7" hidden="1"/>
    <col min="15623" max="15623" width="10" style="7" hidden="1"/>
    <col min="15624" max="15624" width="88.85546875" style="7" hidden="1"/>
    <col min="15625" max="15625" width="15.140625" style="7" hidden="1"/>
    <col min="15626" max="15875" width="9.140625" style="7" hidden="1"/>
    <col min="15876" max="15876" width="8.42578125" style="7" hidden="1"/>
    <col min="15877" max="15877" width="11.7109375" style="7" hidden="1"/>
    <col min="15878" max="15878" width="22.5703125" style="7" hidden="1"/>
    <col min="15879" max="15879" width="10" style="7" hidden="1"/>
    <col min="15880" max="15880" width="88.85546875" style="7" hidden="1"/>
    <col min="15881" max="15881" width="15.140625" style="7" hidden="1"/>
    <col min="15882" max="16131" width="9.140625" style="7" hidden="1"/>
    <col min="16132" max="16132" width="8.42578125" style="7" hidden="1"/>
    <col min="16133" max="16133" width="11.7109375" style="7" hidden="1"/>
    <col min="16134" max="16134" width="22.5703125" style="7" hidden="1"/>
    <col min="16135" max="16135" width="10" style="7" hidden="1"/>
    <col min="16136" max="16136" width="88.85546875" style="7" hidden="1"/>
    <col min="16137" max="16137" width="15.140625" style="7" hidden="1"/>
    <col min="16138" max="16384" width="0" style="7" hidden="1"/>
  </cols>
  <sheetData>
    <row r="1" spans="2:144" s="2" customFormat="1" ht="18" x14ac:dyDescent="0.25">
      <c r="C1" s="109" t="s">
        <v>242</v>
      </c>
      <c r="D1" s="109"/>
      <c r="E1" s="109"/>
      <c r="F1" s="109"/>
      <c r="G1" s="109"/>
      <c r="H1" s="109"/>
      <c r="I1" s="109"/>
      <c r="J1" s="109"/>
      <c r="K1" s="109"/>
      <c r="L1" s="109"/>
      <c r="M1" s="109"/>
      <c r="N1" s="109"/>
      <c r="O1" s="109"/>
      <c r="P1" s="109"/>
      <c r="Q1" s="109"/>
      <c r="R1" s="109"/>
      <c r="S1" s="68"/>
      <c r="T1" s="68"/>
      <c r="U1" s="68"/>
      <c r="V1" s="68"/>
      <c r="W1" s="68"/>
      <c r="X1" s="68"/>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row>
    <row r="2" spans="2:144" s="2" customFormat="1" ht="12.75" x14ac:dyDescent="0.2">
      <c r="B2" s="2" t="s">
        <v>85</v>
      </c>
      <c r="D2" s="2" t="s">
        <v>87</v>
      </c>
      <c r="F2" s="3"/>
      <c r="G2" s="105"/>
      <c r="H2" s="105"/>
      <c r="I2" s="3"/>
      <c r="J2" s="3"/>
      <c r="K2" s="3"/>
      <c r="L2" s="3"/>
      <c r="M2" s="3"/>
      <c r="N2" s="3"/>
      <c r="O2" s="3"/>
      <c r="P2" s="3"/>
      <c r="Q2" s="3"/>
      <c r="R2" s="3"/>
      <c r="S2" s="3"/>
      <c r="T2" s="3"/>
      <c r="V2" s="3"/>
      <c r="W2" s="22"/>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row>
    <row r="3" spans="2:144" s="2" customFormat="1" ht="12.75" x14ac:dyDescent="0.2">
      <c r="E3" s="4" t="str">
        <f>IF(E11=175,B538,IF(E11=195,B551,IF(E11=215,B564,IF(E11=235,B577,IF(E11=245,B590,IF(E11=255,B605,IF(E11=265,B621,IF(E11=295,#REF!,"N/A"))))))))</f>
        <v>PTD</v>
      </c>
      <c r="F3" s="3" t="s">
        <v>245</v>
      </c>
      <c r="G3" s="5"/>
      <c r="H3" s="5"/>
      <c r="I3" s="3"/>
      <c r="J3" s="3"/>
      <c r="K3" s="3"/>
      <c r="L3" s="3"/>
      <c r="M3" s="3"/>
      <c r="N3" s="3"/>
      <c r="O3" s="3"/>
      <c r="P3" s="3"/>
      <c r="Q3" s="3"/>
      <c r="R3" s="3"/>
      <c r="S3" s="3"/>
      <c r="T3" s="3"/>
      <c r="V3" s="3"/>
      <c r="W3" s="22"/>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row>
    <row r="4" spans="2:144" s="2" customFormat="1" ht="13.5" thickBot="1" x14ac:dyDescent="0.25">
      <c r="F4" s="3"/>
      <c r="G4" s="5"/>
      <c r="H4" s="5"/>
      <c r="I4" s="3"/>
      <c r="J4" s="3"/>
      <c r="K4" s="3"/>
      <c r="L4" s="3"/>
      <c r="M4" s="3"/>
      <c r="N4" s="3"/>
      <c r="O4" s="3"/>
      <c r="P4" s="3"/>
      <c r="Q4" s="3"/>
      <c r="R4" s="3"/>
      <c r="S4" s="3"/>
      <c r="T4" s="3"/>
      <c r="V4" s="3"/>
      <c r="W4" s="22"/>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row>
    <row r="5" spans="2:144" s="2" customFormat="1" ht="13.5" thickBot="1" x14ac:dyDescent="0.25">
      <c r="E5" s="18">
        <v>3000</v>
      </c>
      <c r="F5" s="1" t="s">
        <v>69</v>
      </c>
      <c r="G5" s="5"/>
      <c r="H5" s="5"/>
      <c r="I5" s="3"/>
      <c r="J5" s="3"/>
      <c r="K5" s="3"/>
      <c r="L5" s="3"/>
      <c r="M5" s="3"/>
      <c r="N5" s="3"/>
      <c r="O5" s="3"/>
      <c r="P5" s="3"/>
      <c r="Q5" s="3"/>
      <c r="R5" s="3"/>
      <c r="S5" s="3"/>
      <c r="T5" s="3"/>
      <c r="V5" s="3"/>
      <c r="W5" s="22"/>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row>
    <row r="6" spans="2:144" s="2" customFormat="1" ht="13.5" thickBot="1" x14ac:dyDescent="0.25">
      <c r="E6" s="17">
        <v>3000</v>
      </c>
      <c r="F6" s="1" t="s">
        <v>70</v>
      </c>
      <c r="G6" s="5"/>
      <c r="H6" s="5"/>
      <c r="I6" s="3"/>
      <c r="J6" s="3"/>
      <c r="K6" s="3"/>
      <c r="L6" s="3"/>
      <c r="M6" s="3"/>
      <c r="N6" s="3"/>
      <c r="O6" s="3"/>
      <c r="P6" s="3"/>
      <c r="Q6" s="3"/>
      <c r="R6" s="3"/>
      <c r="S6" s="3"/>
      <c r="T6" s="3"/>
      <c r="V6" s="3"/>
      <c r="W6" s="22"/>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row>
    <row r="7" spans="2:144" s="2" customFormat="1" ht="13.5" thickBot="1" x14ac:dyDescent="0.25">
      <c r="E7" s="18" t="s">
        <v>237</v>
      </c>
      <c r="F7" s="1" t="s">
        <v>71</v>
      </c>
      <c r="G7" s="5"/>
      <c r="H7" s="5"/>
      <c r="I7" s="3"/>
      <c r="J7" s="3"/>
      <c r="K7" s="3"/>
      <c r="L7" s="3"/>
      <c r="M7" s="3"/>
      <c r="N7" s="3"/>
      <c r="O7" s="3"/>
      <c r="P7" s="3"/>
      <c r="Q7" s="3"/>
      <c r="R7" s="3"/>
      <c r="S7" s="3"/>
      <c r="T7" s="3"/>
      <c r="V7" s="3"/>
      <c r="W7" s="22"/>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row>
    <row r="8" spans="2:144" s="2" customFormat="1" ht="13.5" thickBot="1" x14ac:dyDescent="0.25">
      <c r="E8" s="17">
        <v>0</v>
      </c>
      <c r="F8" s="1" t="s">
        <v>207</v>
      </c>
      <c r="G8" s="5"/>
      <c r="H8" s="5"/>
      <c r="I8" s="3"/>
      <c r="J8" s="3"/>
      <c r="K8" s="3"/>
      <c r="L8" s="3"/>
      <c r="M8" s="3"/>
      <c r="N8" s="3"/>
      <c r="O8" s="3"/>
      <c r="P8" s="3"/>
      <c r="Q8" s="3"/>
      <c r="R8" s="3"/>
      <c r="S8" s="3"/>
      <c r="T8" s="3"/>
      <c r="V8" s="3"/>
      <c r="W8" s="22"/>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row>
    <row r="9" spans="2:144" s="2" customFormat="1" ht="13.5" thickBot="1" x14ac:dyDescent="0.25">
      <c r="G9" s="5"/>
      <c r="H9" s="5"/>
      <c r="I9" s="3"/>
      <c r="J9" s="3"/>
      <c r="K9" s="3"/>
      <c r="L9" s="3"/>
      <c r="M9" s="3"/>
      <c r="N9" s="3"/>
      <c r="O9" s="3"/>
      <c r="P9" s="3"/>
      <c r="Q9" s="3"/>
      <c r="R9" s="3"/>
      <c r="S9" s="3"/>
      <c r="T9" s="3"/>
      <c r="V9" s="3"/>
      <c r="W9" s="22"/>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row>
    <row r="10" spans="2:144" s="2" customFormat="1" ht="13.5" thickBot="1" x14ac:dyDescent="0.25">
      <c r="E10" s="16">
        <v>245</v>
      </c>
      <c r="F10" s="1" t="s">
        <v>169</v>
      </c>
      <c r="G10" s="5"/>
      <c r="H10" s="5"/>
      <c r="I10" s="3"/>
      <c r="J10" s="3"/>
      <c r="K10" s="3"/>
      <c r="L10" s="3"/>
      <c r="M10" s="3"/>
      <c r="N10" s="3"/>
      <c r="O10" s="3"/>
      <c r="P10" s="3"/>
      <c r="Q10" s="3"/>
      <c r="R10" s="3"/>
      <c r="S10" s="3"/>
      <c r="T10" s="3"/>
      <c r="V10" s="3"/>
      <c r="W10" s="22"/>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row>
    <row r="11" spans="2:144" s="2" customFormat="1" ht="12.75" x14ac:dyDescent="0.2">
      <c r="C11" s="7"/>
      <c r="E11" s="1">
        <v>245</v>
      </c>
      <c r="F11" s="1" t="s">
        <v>72</v>
      </c>
      <c r="G11" s="5"/>
      <c r="H11" s="5"/>
      <c r="I11" s="3"/>
      <c r="J11" s="3"/>
      <c r="K11" s="3"/>
      <c r="L11" s="3"/>
      <c r="M11" s="3"/>
      <c r="N11" s="3"/>
      <c r="O11" s="3"/>
      <c r="P11" s="3"/>
      <c r="Q11" s="3"/>
      <c r="R11" s="3"/>
      <c r="S11" s="3"/>
      <c r="T11" s="3"/>
      <c r="V11" s="3"/>
      <c r="W11" s="22"/>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row>
    <row r="12" spans="2:144" s="2" customFormat="1" ht="12.75" x14ac:dyDescent="0.2">
      <c r="C12" s="7"/>
      <c r="E12" s="1"/>
      <c r="F12" s="1"/>
      <c r="G12" s="5"/>
      <c r="H12" s="5"/>
      <c r="I12" s="3"/>
      <c r="J12" s="3"/>
      <c r="K12" s="3"/>
      <c r="L12" s="3"/>
      <c r="M12" s="3"/>
      <c r="N12" s="3"/>
      <c r="O12" s="3"/>
      <c r="P12" s="3"/>
      <c r="Q12" s="3"/>
      <c r="R12" s="3"/>
      <c r="S12" s="3"/>
      <c r="T12" s="3"/>
      <c r="V12" s="3"/>
      <c r="W12" s="22"/>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row>
    <row r="13" spans="2:144" s="2" customFormat="1" ht="12.75" x14ac:dyDescent="0.2">
      <c r="C13" s="7"/>
      <c r="E13" s="1"/>
      <c r="F13" s="1" t="s">
        <v>76</v>
      </c>
      <c r="G13" s="5"/>
      <c r="H13" s="5"/>
      <c r="I13" s="3"/>
      <c r="J13" s="3"/>
      <c r="K13" s="3"/>
      <c r="L13" s="3"/>
      <c r="M13" s="3"/>
      <c r="N13" s="3"/>
      <c r="O13" s="3"/>
      <c r="P13" s="3"/>
      <c r="Q13" s="3"/>
      <c r="R13" s="3"/>
      <c r="S13" s="3"/>
      <c r="T13" s="3"/>
      <c r="V13" s="3"/>
      <c r="W13" s="22"/>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row>
    <row r="14" spans="2:144" s="2" customFormat="1" ht="12.75" x14ac:dyDescent="0.2">
      <c r="F14" s="3"/>
      <c r="G14" s="5"/>
      <c r="H14" s="5"/>
      <c r="I14" s="3"/>
      <c r="J14" s="3"/>
      <c r="K14" s="3"/>
      <c r="L14" s="3"/>
      <c r="M14" s="3"/>
      <c r="N14" s="3"/>
      <c r="O14" s="3"/>
      <c r="P14" s="3"/>
      <c r="Q14" s="3"/>
      <c r="R14" s="3"/>
      <c r="S14" s="3"/>
      <c r="T14" s="3"/>
      <c r="V14" s="3"/>
      <c r="W14" s="22"/>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row>
    <row r="15" spans="2:144" x14ac:dyDescent="0.25">
      <c r="C15" s="2" t="s">
        <v>1</v>
      </c>
      <c r="E15" s="4">
        <f>SUM(C32+C36+C69+C84+C118+C130+C155+C171)+E8</f>
        <v>0</v>
      </c>
      <c r="F15" s="3" t="str">
        <f>VLOOKUP(E15,E205:F221,2)</f>
        <v>0 thru 19 points - stay in base class</v>
      </c>
      <c r="W15" s="23" t="s">
        <v>78</v>
      </c>
    </row>
    <row r="16" spans="2:144" ht="5.25" customHeight="1" x14ac:dyDescent="0.25">
      <c r="C16" s="2"/>
      <c r="E16" s="4"/>
      <c r="F16" s="3"/>
    </row>
    <row r="18" spans="1:144" s="2" customFormat="1" ht="12.75" x14ac:dyDescent="0.2">
      <c r="C18" s="6" t="s">
        <v>84</v>
      </c>
      <c r="F18" s="2" t="s">
        <v>2</v>
      </c>
      <c r="G18" s="5"/>
      <c r="H18" s="3"/>
      <c r="I18" s="98"/>
      <c r="J18" s="3"/>
      <c r="K18" s="3"/>
      <c r="L18" s="3"/>
      <c r="M18" s="3"/>
      <c r="N18" s="3"/>
      <c r="O18" s="3"/>
      <c r="P18" s="3"/>
      <c r="Q18" s="3"/>
      <c r="R18" s="3"/>
      <c r="S18" s="3"/>
      <c r="T18" s="3"/>
      <c r="V18" s="3"/>
      <c r="W18" s="22"/>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row>
    <row r="19" spans="1:144" ht="12.75" x14ac:dyDescent="0.2">
      <c r="A19" s="2"/>
      <c r="B19" s="2"/>
      <c r="C19" s="7">
        <f>IF(D19=TRUE,22,0)</f>
        <v>0</v>
      </c>
      <c r="D19" s="1" t="b">
        <v>0</v>
      </c>
      <c r="F19" s="1" t="s">
        <v>225</v>
      </c>
      <c r="G19" s="94"/>
      <c r="H19" s="3"/>
      <c r="I19" s="3"/>
      <c r="J19" s="3"/>
      <c r="K19" s="3"/>
      <c r="L19" s="3"/>
      <c r="M19" s="3"/>
      <c r="N19" s="3"/>
      <c r="O19" s="3"/>
      <c r="P19" s="3"/>
      <c r="Q19" s="3"/>
      <c r="R19" s="3"/>
      <c r="S19" s="3"/>
      <c r="T19" s="3"/>
      <c r="U19" s="2"/>
      <c r="V19" s="3"/>
    </row>
    <row r="20" spans="1:144" x14ac:dyDescent="0.25">
      <c r="C20" s="2"/>
      <c r="D20" s="2"/>
      <c r="E20" s="4"/>
      <c r="F20" s="1" t="s">
        <v>226</v>
      </c>
    </row>
    <row r="21" spans="1:144" ht="12.75" x14ac:dyDescent="0.2">
      <c r="A21" s="2"/>
      <c r="B21" s="2"/>
      <c r="C21" s="7">
        <f>IF(D21=TRUE,17,0)</f>
        <v>0</v>
      </c>
      <c r="D21" s="1" t="b">
        <v>0</v>
      </c>
      <c r="F21" s="1" t="s">
        <v>197</v>
      </c>
      <c r="G21" s="102"/>
      <c r="H21" s="3"/>
      <c r="I21" s="3"/>
      <c r="J21" s="3"/>
      <c r="K21" s="3"/>
      <c r="L21" s="3"/>
      <c r="M21" s="3"/>
      <c r="N21" s="3"/>
      <c r="O21" s="3"/>
      <c r="P21" s="3"/>
      <c r="Q21" s="3"/>
      <c r="R21" s="3"/>
      <c r="S21" s="3"/>
      <c r="T21" s="3"/>
      <c r="U21" s="2"/>
      <c r="V21" s="3"/>
    </row>
    <row r="22" spans="1:144" x14ac:dyDescent="0.25">
      <c r="C22" s="7">
        <f>IF(D22=TRUE,10,0)</f>
        <v>0</v>
      </c>
      <c r="D22" s="7" t="b">
        <v>0</v>
      </c>
      <c r="F22" s="1" t="s">
        <v>196</v>
      </c>
    </row>
    <row r="23" spans="1:144" x14ac:dyDescent="0.25">
      <c r="C23" s="7">
        <f>IF(D23=TRUE,9,0)</f>
        <v>0</v>
      </c>
      <c r="D23" s="7" t="b">
        <v>0</v>
      </c>
      <c r="F23" s="1" t="s">
        <v>192</v>
      </c>
    </row>
    <row r="24" spans="1:144" x14ac:dyDescent="0.25">
      <c r="C24" s="7">
        <f>IF(D24=TRUE,8,0)</f>
        <v>0</v>
      </c>
      <c r="D24" s="7" t="b">
        <v>0</v>
      </c>
      <c r="F24" s="1" t="s">
        <v>198</v>
      </c>
    </row>
    <row r="25" spans="1:144" x14ac:dyDescent="0.25">
      <c r="C25" s="7">
        <f>IF(D25=TRUE,7,0)</f>
        <v>0</v>
      </c>
      <c r="D25" s="7" t="b">
        <v>0</v>
      </c>
      <c r="F25" s="7" t="s">
        <v>218</v>
      </c>
    </row>
    <row r="26" spans="1:144" ht="15.75" customHeight="1" x14ac:dyDescent="0.25">
      <c r="C26" s="7">
        <f>IF(D26=TRUE,6,0)</f>
        <v>0</v>
      </c>
      <c r="D26" s="7" t="b">
        <v>0</v>
      </c>
      <c r="F26" s="48" t="s">
        <v>224</v>
      </c>
      <c r="G26" s="104"/>
    </row>
    <row r="27" spans="1:144" x14ac:dyDescent="0.25">
      <c r="C27" s="2"/>
      <c r="D27" s="2"/>
      <c r="E27" s="4"/>
      <c r="F27" s="1" t="s">
        <v>227</v>
      </c>
    </row>
    <row r="28" spans="1:144" x14ac:dyDescent="0.25">
      <c r="C28" s="7">
        <f>IF(D28=TRUE,2,0)</f>
        <v>0</v>
      </c>
      <c r="D28" s="7" t="b">
        <v>0</v>
      </c>
      <c r="F28" s="7" t="s">
        <v>228</v>
      </c>
    </row>
    <row r="29" spans="1:144" x14ac:dyDescent="0.25">
      <c r="C29" s="2"/>
      <c r="D29" s="2"/>
      <c r="E29" s="4"/>
      <c r="F29" s="1" t="s">
        <v>229</v>
      </c>
    </row>
    <row r="30" spans="1:144" x14ac:dyDescent="0.25">
      <c r="C30" s="7">
        <f>IF(D30=TRUE,30,0)</f>
        <v>0</v>
      </c>
      <c r="D30" s="7" t="b">
        <v>0</v>
      </c>
      <c r="F30" s="7" t="s">
        <v>190</v>
      </c>
    </row>
    <row r="31" spans="1:144" x14ac:dyDescent="0.25">
      <c r="C31" s="7">
        <f>VLOOKUP(E31,D245:E261,2)</f>
        <v>0</v>
      </c>
      <c r="D31" s="7" t="s">
        <v>168</v>
      </c>
      <c r="E31" s="4">
        <f>E10-E11</f>
        <v>0</v>
      </c>
      <c r="F31" s="7" t="s">
        <v>191</v>
      </c>
      <c r="I31" s="9" t="s">
        <v>65</v>
      </c>
      <c r="J31" s="67">
        <f>E10</f>
        <v>245</v>
      </c>
      <c r="L31" s="9" t="s">
        <v>68</v>
      </c>
      <c r="M31" s="67">
        <f>E11</f>
        <v>245</v>
      </c>
      <c r="O31" s="20" t="s">
        <v>124</v>
      </c>
      <c r="Q31" s="67">
        <f>E31</f>
        <v>0</v>
      </c>
      <c r="R31" s="9" t="s">
        <v>67</v>
      </c>
      <c r="S31" s="67">
        <f>C31</f>
        <v>0</v>
      </c>
      <c r="T31" s="9" t="s">
        <v>66</v>
      </c>
    </row>
    <row r="32" spans="1:144" x14ac:dyDescent="0.25">
      <c r="C32" s="2">
        <f>SUM(C19:C31)</f>
        <v>0</v>
      </c>
      <c r="D32" s="2"/>
      <c r="E32" s="4"/>
      <c r="F32" s="2" t="s">
        <v>3</v>
      </c>
    </row>
    <row r="33" spans="3:22" x14ac:dyDescent="0.25">
      <c r="C33" s="2"/>
      <c r="D33" s="2"/>
      <c r="E33" s="4"/>
      <c r="F33" s="2"/>
    </row>
    <row r="34" spans="3:22" x14ac:dyDescent="0.25">
      <c r="C34" s="2"/>
      <c r="D34" s="2"/>
      <c r="E34" s="4"/>
      <c r="F34" s="1" t="s">
        <v>185</v>
      </c>
    </row>
    <row r="35" spans="3:22" x14ac:dyDescent="0.25">
      <c r="F35" s="7"/>
    </row>
    <row r="36" spans="3:22" x14ac:dyDescent="0.25">
      <c r="C36" s="7">
        <f>VLOOKUP(E36,D264:E474,2)</f>
        <v>0</v>
      </c>
      <c r="D36" s="1" t="s">
        <v>4</v>
      </c>
      <c r="E36" s="4">
        <f>E5-E6</f>
        <v>0</v>
      </c>
      <c r="F36" s="96" t="s">
        <v>5</v>
      </c>
      <c r="I36" s="9" t="s">
        <v>73</v>
      </c>
      <c r="J36" s="67">
        <f>E5</f>
        <v>3000</v>
      </c>
      <c r="L36" s="20" t="s">
        <v>74</v>
      </c>
      <c r="M36" s="67">
        <f>E6</f>
        <v>3000</v>
      </c>
      <c r="O36" s="20" t="s">
        <v>124</v>
      </c>
      <c r="Q36" s="67">
        <f>J36-M36</f>
        <v>0</v>
      </c>
      <c r="R36" s="9" t="s">
        <v>75</v>
      </c>
      <c r="S36" s="67">
        <f>C36</f>
        <v>0</v>
      </c>
      <c r="T36" s="9" t="s">
        <v>66</v>
      </c>
    </row>
    <row r="37" spans="3:22" x14ac:dyDescent="0.25">
      <c r="F37" s="7"/>
    </row>
    <row r="38" spans="3:22" ht="15" customHeight="1" x14ac:dyDescent="0.25">
      <c r="F38" s="96" t="s">
        <v>125</v>
      </c>
      <c r="I38" s="98"/>
    </row>
    <row r="39" spans="3:22" ht="15" customHeight="1" x14ac:dyDescent="0.25">
      <c r="C39" s="7">
        <f>IF(D39=TRUE,5,0)</f>
        <v>0</v>
      </c>
      <c r="D39" s="7" t="b">
        <v>0</v>
      </c>
      <c r="F39" s="7" t="s">
        <v>77</v>
      </c>
    </row>
    <row r="40" spans="3:22" ht="12.75" x14ac:dyDescent="0.2">
      <c r="D40" s="7" t="b">
        <v>0</v>
      </c>
      <c r="E40" s="108"/>
      <c r="F40" s="107" t="s">
        <v>128</v>
      </c>
      <c r="G40" s="107"/>
      <c r="H40" s="107"/>
      <c r="I40" s="107"/>
      <c r="J40" s="107"/>
      <c r="K40" s="107"/>
      <c r="L40" s="107"/>
      <c r="M40" s="107"/>
      <c r="N40" s="107"/>
      <c r="O40" s="107"/>
      <c r="P40" s="107"/>
      <c r="Q40" s="107"/>
      <c r="R40" s="107"/>
      <c r="S40" s="107"/>
      <c r="T40" s="107"/>
      <c r="U40" s="107"/>
      <c r="V40" s="107"/>
    </row>
    <row r="41" spans="3:22" ht="12.75" x14ac:dyDescent="0.2">
      <c r="E41" s="108"/>
      <c r="F41" s="107"/>
      <c r="G41" s="107"/>
      <c r="H41" s="107"/>
      <c r="I41" s="107"/>
      <c r="J41" s="107"/>
      <c r="K41" s="107"/>
      <c r="L41" s="107"/>
      <c r="M41" s="107"/>
      <c r="N41" s="107"/>
      <c r="O41" s="107"/>
      <c r="P41" s="107"/>
      <c r="Q41" s="107"/>
      <c r="R41" s="107"/>
      <c r="S41" s="107"/>
      <c r="T41" s="107"/>
      <c r="U41" s="107"/>
      <c r="V41" s="107"/>
    </row>
    <row r="42" spans="3:22" x14ac:dyDescent="0.25">
      <c r="C42" s="6">
        <f>VLOOKUP(E42,D495:E497,2)</f>
        <v>0</v>
      </c>
      <c r="E42" s="1" t="s">
        <v>6</v>
      </c>
      <c r="F42" s="7" t="s">
        <v>129</v>
      </c>
    </row>
    <row r="43" spans="3:22" ht="12.75" x14ac:dyDescent="0.2">
      <c r="C43" s="7">
        <f>IF(D43=TRUE,1,0)</f>
        <v>0</v>
      </c>
      <c r="D43" s="7" t="b">
        <v>0</v>
      </c>
      <c r="E43" s="108"/>
      <c r="F43" s="106" t="s">
        <v>246</v>
      </c>
      <c r="G43" s="106"/>
      <c r="H43" s="106"/>
      <c r="I43" s="106"/>
      <c r="J43" s="106"/>
      <c r="K43" s="106"/>
      <c r="L43" s="106"/>
      <c r="M43" s="106"/>
      <c r="N43" s="106"/>
      <c r="O43" s="106"/>
      <c r="P43" s="106"/>
      <c r="Q43" s="106"/>
      <c r="R43" s="106"/>
      <c r="S43" s="106"/>
      <c r="T43" s="106"/>
      <c r="U43" s="106"/>
      <c r="V43" s="106"/>
    </row>
    <row r="44" spans="3:22" ht="12.75" x14ac:dyDescent="0.2">
      <c r="E44" s="108"/>
      <c r="F44" s="106"/>
      <c r="G44" s="106"/>
      <c r="H44" s="106"/>
      <c r="I44" s="106"/>
      <c r="J44" s="106"/>
      <c r="K44" s="106"/>
      <c r="L44" s="106"/>
      <c r="M44" s="106"/>
      <c r="N44" s="106"/>
      <c r="O44" s="106"/>
      <c r="P44" s="106"/>
      <c r="Q44" s="106"/>
      <c r="R44" s="106"/>
      <c r="S44" s="106"/>
      <c r="T44" s="106"/>
      <c r="U44" s="106"/>
      <c r="V44" s="106"/>
    </row>
    <row r="45" spans="3:22" x14ac:dyDescent="0.25">
      <c r="C45" s="6">
        <f>VLOOKUP(E45,D525:E527,2)</f>
        <v>0</v>
      </c>
      <c r="E45" s="7" t="s">
        <v>6</v>
      </c>
      <c r="F45" s="7" t="s">
        <v>130</v>
      </c>
      <c r="H45" s="10"/>
    </row>
    <row r="46" spans="3:22" x14ac:dyDescent="0.25">
      <c r="C46" s="7">
        <f>IF(D46=TRUE,2,0)</f>
        <v>0</v>
      </c>
      <c r="D46" s="7" t="b">
        <v>0</v>
      </c>
      <c r="E46" s="108"/>
      <c r="F46" s="7" t="s">
        <v>131</v>
      </c>
    </row>
    <row r="47" spans="3:22" x14ac:dyDescent="0.25">
      <c r="E47" s="108"/>
      <c r="F47" s="7" t="s">
        <v>126</v>
      </c>
    </row>
    <row r="48" spans="3:22" x14ac:dyDescent="0.25">
      <c r="C48" s="6">
        <f>VLOOKUP(E48,D515:E521,2)</f>
        <v>0</v>
      </c>
      <c r="D48" s="7" t="b">
        <v>0</v>
      </c>
      <c r="E48" s="7" t="s">
        <v>6</v>
      </c>
      <c r="F48" s="7" t="s">
        <v>132</v>
      </c>
    </row>
    <row r="49" spans="3:22" x14ac:dyDescent="0.25">
      <c r="F49" s="7" t="s">
        <v>7</v>
      </c>
    </row>
    <row r="50" spans="3:22" x14ac:dyDescent="0.25">
      <c r="C50" s="7">
        <f>IF(D50=TRUE,6,0)</f>
        <v>0</v>
      </c>
      <c r="D50" s="7" t="b">
        <v>0</v>
      </c>
      <c r="F50" s="7" t="s">
        <v>133</v>
      </c>
    </row>
    <row r="51" spans="3:22" x14ac:dyDescent="0.25">
      <c r="F51" s="7" t="s">
        <v>199</v>
      </c>
    </row>
    <row r="52" spans="3:22" x14ac:dyDescent="0.25">
      <c r="C52" s="7">
        <f>IF(D52=TRUE,1,0)</f>
        <v>0</v>
      </c>
      <c r="D52" s="7" t="b">
        <v>0</v>
      </c>
      <c r="F52" s="7" t="s">
        <v>134</v>
      </c>
    </row>
    <row r="53" spans="3:22" ht="12.75" customHeight="1" x14ac:dyDescent="0.25">
      <c r="C53" s="7">
        <f>IF(D53=TRUE,4,0)</f>
        <v>0</v>
      </c>
      <c r="D53" s="7" t="b">
        <v>0</v>
      </c>
      <c r="F53" s="7" t="s">
        <v>135</v>
      </c>
    </row>
    <row r="54" spans="3:22" x14ac:dyDescent="0.25">
      <c r="C54" s="7">
        <f>IF(D54=TRUE,4,0)</f>
        <v>0</v>
      </c>
      <c r="D54" s="7" t="b">
        <v>0</v>
      </c>
      <c r="F54" s="48" t="s">
        <v>136</v>
      </c>
      <c r="G54" s="48"/>
      <c r="H54" s="48"/>
      <c r="I54" s="48"/>
      <c r="J54" s="48"/>
      <c r="K54" s="48"/>
      <c r="L54" s="48"/>
      <c r="M54" s="48"/>
      <c r="N54" s="48"/>
      <c r="O54" s="48"/>
      <c r="P54" s="48"/>
      <c r="Q54" s="48"/>
      <c r="R54" s="48"/>
      <c r="S54" s="48"/>
      <c r="T54" s="48"/>
    </row>
    <row r="55" spans="3:22" ht="12.75" x14ac:dyDescent="0.2">
      <c r="C55" s="7">
        <f>IF(D55=TRUE,3,0)</f>
        <v>0</v>
      </c>
      <c r="D55" s="7" t="b">
        <v>0</v>
      </c>
      <c r="E55" s="93"/>
      <c r="F55" s="48" t="s">
        <v>137</v>
      </c>
      <c r="G55" s="48"/>
      <c r="H55" s="48"/>
      <c r="I55" s="48"/>
      <c r="J55" s="48"/>
      <c r="K55" s="48"/>
      <c r="L55" s="48"/>
      <c r="M55" s="48"/>
      <c r="N55" s="48"/>
      <c r="O55" s="48"/>
      <c r="P55" s="48"/>
      <c r="Q55" s="48"/>
      <c r="R55" s="48"/>
      <c r="S55" s="48"/>
      <c r="T55" s="48"/>
      <c r="U55" s="48"/>
      <c r="V55" s="48"/>
    </row>
    <row r="56" spans="3:22" x14ac:dyDescent="0.25">
      <c r="C56" s="7">
        <f>IF(D56=TRUE,7,0)</f>
        <v>0</v>
      </c>
      <c r="D56" s="7" t="b">
        <v>0</v>
      </c>
      <c r="F56" s="7" t="s">
        <v>138</v>
      </c>
    </row>
    <row r="57" spans="3:22" x14ac:dyDescent="0.25">
      <c r="C57" s="7">
        <f>IF(D57=TRUE,4,0)</f>
        <v>0</v>
      </c>
      <c r="D57" s="7" t="b">
        <v>0</v>
      </c>
      <c r="F57" s="7" t="s">
        <v>139</v>
      </c>
    </row>
    <row r="58" spans="3:22" x14ac:dyDescent="0.25">
      <c r="C58" s="6">
        <f>VLOOKUP(E58,D478:E484,2)</f>
        <v>0</v>
      </c>
      <c r="E58" s="7" t="s">
        <v>8</v>
      </c>
      <c r="F58" s="7" t="s">
        <v>140</v>
      </c>
    </row>
    <row r="59" spans="3:22" x14ac:dyDescent="0.25">
      <c r="F59" s="7" t="s">
        <v>9</v>
      </c>
    </row>
    <row r="60" spans="3:22" x14ac:dyDescent="0.25">
      <c r="C60" s="7">
        <f>IF(D60=TRUE,6,0)</f>
        <v>0</v>
      </c>
      <c r="D60" s="7" t="b">
        <v>0</v>
      </c>
      <c r="F60" s="7" t="s">
        <v>141</v>
      </c>
    </row>
    <row r="61" spans="3:22" x14ac:dyDescent="0.25">
      <c r="C61" s="7">
        <f>IF(D61=TRUE,6,0)</f>
        <v>0</v>
      </c>
      <c r="D61" s="7" t="b">
        <v>0</v>
      </c>
      <c r="F61" s="7" t="s">
        <v>142</v>
      </c>
    </row>
    <row r="62" spans="3:22" x14ac:dyDescent="0.25">
      <c r="C62" s="6">
        <f>VLOOKUP(E62,D488:E492,2)</f>
        <v>0</v>
      </c>
      <c r="E62" s="1" t="s">
        <v>10</v>
      </c>
      <c r="F62" s="7" t="s">
        <v>143</v>
      </c>
    </row>
    <row r="63" spans="3:22" x14ac:dyDescent="0.25">
      <c r="F63" s="7" t="s">
        <v>11</v>
      </c>
    </row>
    <row r="64" spans="3:22" x14ac:dyDescent="0.25">
      <c r="C64" s="7">
        <f>IF(D64=TRUE,4,0)</f>
        <v>0</v>
      </c>
      <c r="D64" s="7" t="b">
        <v>0</v>
      </c>
      <c r="F64" s="7" t="s">
        <v>144</v>
      </c>
    </row>
    <row r="65" spans="3:22" x14ac:dyDescent="0.25">
      <c r="C65" s="6">
        <f>VLOOKUP(E65,D508:E510,2)</f>
        <v>0</v>
      </c>
      <c r="E65" s="7" t="s">
        <v>12</v>
      </c>
      <c r="F65" s="7" t="s">
        <v>145</v>
      </c>
    </row>
    <row r="66" spans="3:22" x14ac:dyDescent="0.25">
      <c r="C66" s="7">
        <f>IF(D66=TRUE,5,0)</f>
        <v>0</v>
      </c>
      <c r="D66" s="7" t="b">
        <v>0</v>
      </c>
      <c r="F66" s="7" t="s">
        <v>200</v>
      </c>
    </row>
    <row r="67" spans="3:22" x14ac:dyDescent="0.25">
      <c r="C67" s="7">
        <f>IF(D67=TRUE,3,0)</f>
        <v>0</v>
      </c>
      <c r="D67" s="7" t="b">
        <v>0</v>
      </c>
      <c r="F67" s="7" t="s">
        <v>208</v>
      </c>
    </row>
    <row r="68" spans="3:22" ht="15" customHeight="1" x14ac:dyDescent="0.25">
      <c r="C68" s="7">
        <f>IF(D68=TRUE,1,0)</f>
        <v>0</v>
      </c>
      <c r="D68" s="7" t="b">
        <v>0</v>
      </c>
      <c r="E68" s="103"/>
      <c r="F68" s="48" t="s">
        <v>193</v>
      </c>
      <c r="G68" s="48"/>
      <c r="H68" s="48"/>
      <c r="I68" s="48"/>
      <c r="J68" s="48"/>
      <c r="K68" s="48"/>
      <c r="L68" s="48"/>
      <c r="M68" s="48"/>
      <c r="N68" s="48"/>
      <c r="O68" s="48"/>
      <c r="P68" s="48"/>
      <c r="Q68" s="48"/>
      <c r="R68" s="48"/>
      <c r="S68" s="48"/>
      <c r="T68" s="48"/>
    </row>
    <row r="69" spans="3:22" x14ac:dyDescent="0.25">
      <c r="C69" s="2">
        <f>IF(D40,0,SUM(C39:C68))</f>
        <v>0</v>
      </c>
      <c r="F69" s="2" t="s">
        <v>13</v>
      </c>
    </row>
    <row r="70" spans="3:22" x14ac:dyDescent="0.25">
      <c r="F70" s="7"/>
    </row>
    <row r="71" spans="3:22" x14ac:dyDescent="0.25">
      <c r="F71" s="7"/>
    </row>
    <row r="72" spans="3:22" x14ac:dyDescent="0.25">
      <c r="F72" s="96" t="s">
        <v>14</v>
      </c>
      <c r="G72" s="97"/>
      <c r="I72" s="98"/>
    </row>
    <row r="73" spans="3:22" ht="12.75" x14ac:dyDescent="0.2">
      <c r="C73" s="7">
        <f>IF(D73=TRUE,7,0)</f>
        <v>0</v>
      </c>
      <c r="D73" s="7" t="b">
        <v>0</v>
      </c>
      <c r="E73" s="108"/>
      <c r="F73" s="106" t="s">
        <v>213</v>
      </c>
      <c r="G73" s="106"/>
      <c r="H73" s="106"/>
      <c r="I73" s="106"/>
      <c r="J73" s="106"/>
      <c r="K73" s="106"/>
      <c r="L73" s="106"/>
      <c r="M73" s="106"/>
      <c r="N73" s="106"/>
      <c r="O73" s="106"/>
      <c r="P73" s="106"/>
      <c r="Q73" s="106"/>
      <c r="R73" s="106"/>
      <c r="S73" s="106"/>
      <c r="T73" s="106"/>
      <c r="U73" s="106"/>
      <c r="V73" s="106"/>
    </row>
    <row r="74" spans="3:22" ht="12.75" x14ac:dyDescent="0.2">
      <c r="E74" s="108"/>
      <c r="F74" s="106"/>
      <c r="G74" s="106"/>
      <c r="H74" s="106"/>
      <c r="I74" s="106"/>
      <c r="J74" s="106"/>
      <c r="K74" s="106"/>
      <c r="L74" s="106"/>
      <c r="M74" s="106"/>
      <c r="N74" s="106"/>
      <c r="O74" s="106"/>
      <c r="P74" s="106"/>
      <c r="Q74" s="106"/>
      <c r="R74" s="106"/>
      <c r="S74" s="106"/>
      <c r="T74" s="106"/>
      <c r="U74" s="106"/>
      <c r="V74" s="106"/>
    </row>
    <row r="75" spans="3:22" x14ac:dyDescent="0.25">
      <c r="C75" s="7">
        <f>IF(D75=TRUE,6,0)</f>
        <v>0</v>
      </c>
      <c r="D75" s="7" t="b">
        <v>0</v>
      </c>
      <c r="F75" s="11" t="s">
        <v>201</v>
      </c>
      <c r="G75" s="21"/>
      <c r="H75" s="21"/>
      <c r="I75" s="21"/>
      <c r="J75" s="21"/>
      <c r="K75" s="21"/>
      <c r="L75" s="21"/>
      <c r="M75" s="21"/>
      <c r="N75" s="52"/>
      <c r="O75" s="52"/>
      <c r="P75" s="21"/>
      <c r="Q75" s="21"/>
      <c r="R75" s="21"/>
      <c r="S75" s="21"/>
      <c r="T75" s="21"/>
    </row>
    <row r="76" spans="3:22" x14ac:dyDescent="0.25">
      <c r="C76" s="7">
        <f>IF(D76=TRUE,3,0)</f>
        <v>0</v>
      </c>
      <c r="D76" s="7" t="b">
        <v>0</v>
      </c>
      <c r="F76" s="7" t="s">
        <v>146</v>
      </c>
    </row>
    <row r="77" spans="3:22" x14ac:dyDescent="0.25">
      <c r="C77" s="7">
        <f>IF(D77=TRUE,3,0)</f>
        <v>0</v>
      </c>
      <c r="D77" s="7" t="b">
        <v>0</v>
      </c>
      <c r="F77" s="7" t="s">
        <v>147</v>
      </c>
    </row>
    <row r="78" spans="3:22" x14ac:dyDescent="0.25">
      <c r="C78" s="7">
        <f>IF(D78=TRUE,3,0)</f>
        <v>0</v>
      </c>
      <c r="D78" s="7" t="b">
        <v>0</v>
      </c>
      <c r="F78" s="7" t="s">
        <v>148</v>
      </c>
    </row>
    <row r="79" spans="3:22" x14ac:dyDescent="0.25">
      <c r="C79" s="7">
        <f>IF(D79=TRUE,1,0)</f>
        <v>0</v>
      </c>
      <c r="D79" s="7" t="b">
        <v>0</v>
      </c>
      <c r="F79" s="7" t="s">
        <v>149</v>
      </c>
    </row>
    <row r="80" spans="3:22" x14ac:dyDescent="0.25">
      <c r="C80" s="7">
        <f>IF(D80=TRUE,3,0)</f>
        <v>0</v>
      </c>
      <c r="D80" s="7" t="b">
        <v>0</v>
      </c>
      <c r="F80" s="7" t="s">
        <v>150</v>
      </c>
    </row>
    <row r="81" spans="3:22" ht="12.75" x14ac:dyDescent="0.2">
      <c r="C81" s="7">
        <f>IF(D81=TRUE,7,0)</f>
        <v>0</v>
      </c>
      <c r="D81" s="7" t="b">
        <v>0</v>
      </c>
      <c r="E81" s="108"/>
      <c r="F81" s="106" t="s">
        <v>186</v>
      </c>
      <c r="G81" s="106"/>
      <c r="H81" s="106"/>
      <c r="I81" s="106"/>
      <c r="J81" s="106"/>
      <c r="K81" s="106"/>
      <c r="L81" s="106"/>
      <c r="M81" s="106"/>
      <c r="N81" s="106"/>
      <c r="O81" s="106"/>
      <c r="P81" s="106"/>
      <c r="Q81" s="106"/>
      <c r="R81" s="106"/>
      <c r="S81" s="106"/>
      <c r="T81" s="106"/>
      <c r="U81" s="106"/>
      <c r="V81" s="106"/>
    </row>
    <row r="82" spans="3:22" ht="12.75" x14ac:dyDescent="0.2">
      <c r="E82" s="108"/>
      <c r="F82" s="106"/>
      <c r="G82" s="106"/>
      <c r="H82" s="106"/>
      <c r="I82" s="106"/>
      <c r="J82" s="106"/>
      <c r="K82" s="106"/>
      <c r="L82" s="106"/>
      <c r="M82" s="106"/>
      <c r="N82" s="106"/>
      <c r="O82" s="106"/>
      <c r="P82" s="106"/>
      <c r="Q82" s="106"/>
      <c r="R82" s="106"/>
      <c r="S82" s="106"/>
      <c r="T82" s="106"/>
      <c r="U82" s="106"/>
      <c r="V82" s="106"/>
    </row>
    <row r="83" spans="3:22" x14ac:dyDescent="0.25">
      <c r="C83" s="7">
        <f>IF(D83=TRUE,3,0)</f>
        <v>0</v>
      </c>
      <c r="D83" s="7" t="b">
        <v>0</v>
      </c>
      <c r="F83" s="7" t="s">
        <v>151</v>
      </c>
    </row>
    <row r="84" spans="3:22" x14ac:dyDescent="0.25">
      <c r="C84" s="2">
        <f>SUM(C73:C83)</f>
        <v>0</v>
      </c>
      <c r="F84" s="2" t="s">
        <v>15</v>
      </c>
    </row>
    <row r="85" spans="3:22" x14ac:dyDescent="0.25">
      <c r="F85" s="7"/>
    </row>
    <row r="86" spans="3:22" x14ac:dyDescent="0.25">
      <c r="F86" s="96" t="s">
        <v>16</v>
      </c>
      <c r="G86" s="97"/>
      <c r="I86" s="98"/>
    </row>
    <row r="87" spans="3:22" ht="12.75" x14ac:dyDescent="0.2">
      <c r="C87" s="7">
        <f>IF(D87=TRUE,8,0)</f>
        <v>0</v>
      </c>
      <c r="D87" s="7" t="b">
        <v>0</v>
      </c>
      <c r="E87" s="108"/>
      <c r="F87" s="106" t="s">
        <v>219</v>
      </c>
      <c r="G87" s="106"/>
      <c r="H87" s="106"/>
      <c r="I87" s="106"/>
      <c r="J87" s="106"/>
      <c r="K87" s="106"/>
      <c r="L87" s="106"/>
      <c r="M87" s="106"/>
      <c r="N87" s="106"/>
      <c r="O87" s="106"/>
      <c r="P87" s="106"/>
      <c r="Q87" s="106"/>
      <c r="R87" s="106"/>
      <c r="S87" s="106"/>
      <c r="T87" s="106"/>
      <c r="U87" s="106"/>
      <c r="V87" s="106"/>
    </row>
    <row r="88" spans="3:22" ht="12.75" x14ac:dyDescent="0.2">
      <c r="E88" s="108"/>
      <c r="F88" s="106"/>
      <c r="G88" s="106"/>
      <c r="H88" s="106"/>
      <c r="I88" s="106"/>
      <c r="J88" s="106"/>
      <c r="K88" s="106"/>
      <c r="L88" s="106"/>
      <c r="M88" s="106"/>
      <c r="N88" s="106"/>
      <c r="O88" s="106"/>
      <c r="P88" s="106"/>
      <c r="Q88" s="106"/>
      <c r="R88" s="106"/>
      <c r="S88" s="106"/>
      <c r="T88" s="106"/>
      <c r="U88" s="106"/>
      <c r="V88" s="106"/>
    </row>
    <row r="89" spans="3:22" ht="12.75" x14ac:dyDescent="0.2">
      <c r="C89" s="7">
        <f>IF(D89=TRUE,5,0)</f>
        <v>0</v>
      </c>
      <c r="D89" s="7" t="b">
        <v>0</v>
      </c>
      <c r="E89" s="108"/>
      <c r="F89" s="106" t="s">
        <v>220</v>
      </c>
      <c r="G89" s="106"/>
      <c r="H89" s="106"/>
      <c r="I89" s="106"/>
      <c r="J89" s="106"/>
      <c r="K89" s="106"/>
      <c r="L89" s="106"/>
      <c r="M89" s="106"/>
      <c r="N89" s="106"/>
      <c r="O89" s="106"/>
      <c r="P89" s="106"/>
      <c r="Q89" s="106"/>
      <c r="R89" s="106"/>
      <c r="S89" s="106"/>
      <c r="T89" s="106"/>
      <c r="U89" s="106"/>
      <c r="V89" s="106"/>
    </row>
    <row r="90" spans="3:22" ht="12.75" x14ac:dyDescent="0.2">
      <c r="E90" s="108"/>
      <c r="F90" s="106"/>
      <c r="G90" s="106"/>
      <c r="H90" s="106"/>
      <c r="I90" s="106"/>
      <c r="J90" s="106"/>
      <c r="K90" s="106"/>
      <c r="L90" s="106"/>
      <c r="M90" s="106"/>
      <c r="N90" s="106"/>
      <c r="O90" s="106"/>
      <c r="P90" s="106"/>
      <c r="Q90" s="106"/>
      <c r="R90" s="106"/>
      <c r="S90" s="106"/>
      <c r="T90" s="106"/>
      <c r="U90" s="106"/>
      <c r="V90" s="106"/>
    </row>
    <row r="91" spans="3:22" x14ac:dyDescent="0.25">
      <c r="C91" s="7">
        <f>IF(D91=TRUE,3,0)</f>
        <v>0</v>
      </c>
      <c r="D91" s="7" t="b">
        <v>0</v>
      </c>
      <c r="F91" s="7" t="s">
        <v>221</v>
      </c>
    </row>
    <row r="92" spans="3:22" x14ac:dyDescent="0.25">
      <c r="C92" s="7">
        <f>IF(D92=TRUE,1,0)</f>
        <v>0</v>
      </c>
      <c r="D92" s="7" t="b">
        <v>0</v>
      </c>
      <c r="F92" s="7" t="s">
        <v>170</v>
      </c>
    </row>
    <row r="93" spans="3:22" ht="15" customHeight="1" x14ac:dyDescent="0.25">
      <c r="C93" s="7">
        <f>IF(D93=TRUE,2,0)</f>
        <v>0</v>
      </c>
      <c r="D93" s="7" t="b">
        <v>0</v>
      </c>
      <c r="F93" s="7" t="s">
        <v>222</v>
      </c>
    </row>
    <row r="94" spans="3:22" ht="15" customHeight="1" x14ac:dyDescent="0.25">
      <c r="C94" s="7">
        <f>IF(D94=TRUE,2,0)</f>
        <v>0</v>
      </c>
      <c r="D94" s="7" t="b">
        <v>0</v>
      </c>
      <c r="F94" s="7" t="s">
        <v>187</v>
      </c>
    </row>
    <row r="95" spans="3:22" ht="12.75" x14ac:dyDescent="0.2">
      <c r="C95" s="7">
        <f>IF(D95=TRUE,2,0)</f>
        <v>0</v>
      </c>
      <c r="D95" s="7" t="b">
        <v>0</v>
      </c>
      <c r="E95" s="108"/>
      <c r="F95" s="107" t="s">
        <v>152</v>
      </c>
      <c r="G95" s="107"/>
      <c r="H95" s="107"/>
      <c r="I95" s="107"/>
      <c r="J95" s="107"/>
      <c r="K95" s="107"/>
      <c r="L95" s="107"/>
      <c r="M95" s="107"/>
      <c r="N95" s="107"/>
      <c r="O95" s="107"/>
      <c r="P95" s="107"/>
      <c r="Q95" s="107"/>
      <c r="R95" s="107"/>
      <c r="S95" s="107"/>
      <c r="T95" s="107"/>
      <c r="U95" s="107"/>
      <c r="V95" s="107"/>
    </row>
    <row r="96" spans="3:22" ht="12.75" x14ac:dyDescent="0.2">
      <c r="E96" s="108"/>
      <c r="F96" s="107"/>
      <c r="G96" s="107"/>
      <c r="H96" s="107"/>
      <c r="I96" s="107"/>
      <c r="J96" s="107"/>
      <c r="K96" s="107"/>
      <c r="L96" s="107"/>
      <c r="M96" s="107"/>
      <c r="N96" s="107"/>
      <c r="O96" s="107"/>
      <c r="P96" s="107"/>
      <c r="Q96" s="107"/>
      <c r="R96" s="107"/>
      <c r="S96" s="107"/>
      <c r="T96" s="107"/>
      <c r="U96" s="107"/>
      <c r="V96" s="107"/>
    </row>
    <row r="97" spans="3:22" x14ac:dyDescent="0.25">
      <c r="C97" s="7">
        <f>IF(D97=TRUE,4,0)</f>
        <v>0</v>
      </c>
      <c r="D97" s="7" t="b">
        <v>0</v>
      </c>
      <c r="F97" s="7" t="s">
        <v>202</v>
      </c>
    </row>
    <row r="98" spans="3:22" ht="12.75" x14ac:dyDescent="0.2">
      <c r="C98" s="7">
        <f>IF(D98=TRUE,4,0)</f>
        <v>0</v>
      </c>
      <c r="D98" s="7" t="b">
        <v>0</v>
      </c>
      <c r="E98" s="108"/>
      <c r="F98" s="106" t="s">
        <v>203</v>
      </c>
      <c r="G98" s="106"/>
      <c r="H98" s="106"/>
      <c r="I98" s="106"/>
      <c r="J98" s="106"/>
      <c r="K98" s="106"/>
      <c r="L98" s="106"/>
      <c r="M98" s="106"/>
      <c r="N98" s="106"/>
      <c r="O98" s="106"/>
      <c r="P98" s="106"/>
      <c r="Q98" s="106"/>
      <c r="R98" s="106"/>
      <c r="S98" s="106"/>
      <c r="T98" s="106"/>
      <c r="U98" s="106"/>
      <c r="V98" s="106"/>
    </row>
    <row r="99" spans="3:22" ht="12.75" x14ac:dyDescent="0.2">
      <c r="E99" s="108"/>
      <c r="F99" s="106"/>
      <c r="G99" s="106"/>
      <c r="H99" s="106"/>
      <c r="I99" s="106"/>
      <c r="J99" s="106"/>
      <c r="K99" s="106"/>
      <c r="L99" s="106"/>
      <c r="M99" s="106"/>
      <c r="N99" s="106"/>
      <c r="O99" s="106"/>
      <c r="P99" s="106"/>
      <c r="Q99" s="106"/>
      <c r="R99" s="106"/>
      <c r="S99" s="106"/>
      <c r="T99" s="106"/>
      <c r="U99" s="106"/>
      <c r="V99" s="106"/>
    </row>
    <row r="100" spans="3:22" ht="12.75" x14ac:dyDescent="0.2">
      <c r="C100" s="7">
        <f>IF(D100=TRUE,1,0)</f>
        <v>0</v>
      </c>
      <c r="D100" s="7" t="b">
        <v>0</v>
      </c>
      <c r="E100" s="108"/>
      <c r="F100" s="106" t="s">
        <v>153</v>
      </c>
      <c r="G100" s="106"/>
      <c r="H100" s="106"/>
      <c r="I100" s="106"/>
      <c r="J100" s="106"/>
      <c r="K100" s="106"/>
      <c r="L100" s="106"/>
      <c r="M100" s="106"/>
      <c r="N100" s="106"/>
      <c r="O100" s="106"/>
      <c r="P100" s="106"/>
      <c r="Q100" s="106"/>
      <c r="R100" s="106"/>
      <c r="S100" s="106"/>
      <c r="T100" s="106"/>
      <c r="U100" s="106"/>
      <c r="V100" s="106"/>
    </row>
    <row r="101" spans="3:22" ht="12.75" x14ac:dyDescent="0.2">
      <c r="E101" s="108"/>
      <c r="F101" s="106"/>
      <c r="G101" s="106"/>
      <c r="H101" s="106"/>
      <c r="I101" s="106"/>
      <c r="J101" s="106"/>
      <c r="K101" s="106"/>
      <c r="L101" s="106"/>
      <c r="M101" s="106"/>
      <c r="N101" s="106"/>
      <c r="O101" s="106"/>
      <c r="P101" s="106"/>
      <c r="Q101" s="106"/>
      <c r="R101" s="106"/>
      <c r="S101" s="106"/>
      <c r="T101" s="106"/>
      <c r="U101" s="106"/>
      <c r="V101" s="106"/>
    </row>
    <row r="102" spans="3:22" x14ac:dyDescent="0.25">
      <c r="C102" s="7">
        <f>IF(D102=TRUE,1,0)</f>
        <v>0</v>
      </c>
      <c r="D102" s="7" t="b">
        <v>0</v>
      </c>
      <c r="F102" s="7" t="s">
        <v>154</v>
      </c>
    </row>
    <row r="103" spans="3:22" x14ac:dyDescent="0.25">
      <c r="C103" s="7">
        <f>IF(D103=TRUE,6,0)</f>
        <v>0</v>
      </c>
      <c r="D103" s="7" t="b">
        <v>0</v>
      </c>
      <c r="F103" s="7" t="s">
        <v>155</v>
      </c>
    </row>
    <row r="104" spans="3:22" x14ac:dyDescent="0.25">
      <c r="C104" s="7">
        <f>IF(D104=TRUE,6,0)</f>
        <v>0</v>
      </c>
      <c r="D104" s="7" t="b">
        <v>0</v>
      </c>
      <c r="F104" s="7" t="s">
        <v>231</v>
      </c>
    </row>
    <row r="105" spans="3:22" x14ac:dyDescent="0.25">
      <c r="F105" s="7" t="s">
        <v>230</v>
      </c>
    </row>
    <row r="106" spans="3:22" x14ac:dyDescent="0.25">
      <c r="C106" s="7">
        <f>IF(D106=TRUE,6,0)</f>
        <v>0</v>
      </c>
      <c r="D106" s="7" t="b">
        <v>0</v>
      </c>
      <c r="F106" s="7" t="s">
        <v>232</v>
      </c>
    </row>
    <row r="107" spans="3:22" x14ac:dyDescent="0.25">
      <c r="F107" s="7" t="s">
        <v>230</v>
      </c>
    </row>
    <row r="108" spans="3:22" x14ac:dyDescent="0.25">
      <c r="C108" s="7">
        <f>IF(D108=TRUE,2,0)</f>
        <v>0</v>
      </c>
      <c r="D108" s="7" t="b">
        <v>0</v>
      </c>
      <c r="F108" s="7" t="s">
        <v>204</v>
      </c>
    </row>
    <row r="109" spans="3:22" x14ac:dyDescent="0.25">
      <c r="C109" s="7">
        <f>IF(D109=TRUE,2,0)</f>
        <v>0</v>
      </c>
      <c r="D109" s="7" t="b">
        <v>0</v>
      </c>
      <c r="F109" s="7" t="s">
        <v>171</v>
      </c>
    </row>
    <row r="110" spans="3:22" ht="12.75" x14ac:dyDescent="0.2">
      <c r="C110" s="7">
        <f>IF(D110=TRUE,4,0)</f>
        <v>0</v>
      </c>
      <c r="D110" s="7" t="b">
        <v>0</v>
      </c>
      <c r="E110" s="108"/>
      <c r="F110" s="106" t="s">
        <v>172</v>
      </c>
      <c r="G110" s="106"/>
      <c r="H110" s="106"/>
      <c r="I110" s="106"/>
      <c r="J110" s="106"/>
      <c r="K110" s="106"/>
      <c r="L110" s="106"/>
      <c r="M110" s="106"/>
      <c r="N110" s="106"/>
      <c r="O110" s="106"/>
      <c r="P110" s="106"/>
      <c r="Q110" s="106"/>
      <c r="R110" s="106"/>
      <c r="S110" s="106"/>
      <c r="T110" s="106"/>
      <c r="U110" s="106"/>
      <c r="V110" s="106"/>
    </row>
    <row r="111" spans="3:22" ht="12.75" x14ac:dyDescent="0.2">
      <c r="E111" s="108"/>
      <c r="F111" s="106"/>
      <c r="G111" s="106"/>
      <c r="H111" s="106"/>
      <c r="I111" s="106"/>
      <c r="J111" s="106"/>
      <c r="K111" s="106"/>
      <c r="L111" s="106"/>
      <c r="M111" s="106"/>
      <c r="N111" s="106"/>
      <c r="O111" s="106"/>
      <c r="P111" s="106"/>
      <c r="Q111" s="106"/>
      <c r="R111" s="106"/>
      <c r="S111" s="106"/>
      <c r="T111" s="106"/>
      <c r="U111" s="106"/>
      <c r="V111" s="106"/>
    </row>
    <row r="112" spans="3:22" x14ac:dyDescent="0.25">
      <c r="C112" s="7">
        <f>IF(D112=TRUE,2,0)</f>
        <v>0</v>
      </c>
      <c r="D112" s="7" t="b">
        <v>0</v>
      </c>
      <c r="F112" s="7" t="s">
        <v>173</v>
      </c>
    </row>
    <row r="113" spans="3:22" x14ac:dyDescent="0.25">
      <c r="C113" s="7">
        <f>IF(D113=TRUE,4,0)</f>
        <v>0</v>
      </c>
      <c r="D113" s="7" t="b">
        <v>0</v>
      </c>
      <c r="F113" s="7" t="s">
        <v>174</v>
      </c>
    </row>
    <row r="114" spans="3:22" x14ac:dyDescent="0.25">
      <c r="C114" s="7">
        <f>IF(D114=TRUE,2,0)</f>
        <v>0</v>
      </c>
      <c r="D114" s="7" t="b">
        <v>0</v>
      </c>
      <c r="F114" s="7" t="s">
        <v>175</v>
      </c>
    </row>
    <row r="115" spans="3:22" x14ac:dyDescent="0.25">
      <c r="C115" s="7">
        <f>IF(D115=TRUE,4,0)</f>
        <v>0</v>
      </c>
      <c r="D115" s="7" t="b">
        <v>0</v>
      </c>
      <c r="F115" s="7" t="s">
        <v>176</v>
      </c>
    </row>
    <row r="116" spans="3:22" ht="12.75" x14ac:dyDescent="0.2">
      <c r="C116" s="7">
        <f>IF(D116=TRUE,3,0)</f>
        <v>0</v>
      </c>
      <c r="D116" s="7" t="b">
        <v>0</v>
      </c>
      <c r="E116" s="108"/>
      <c r="F116" s="106" t="s">
        <v>223</v>
      </c>
      <c r="G116" s="106"/>
      <c r="H116" s="106"/>
      <c r="I116" s="106"/>
      <c r="J116" s="106"/>
      <c r="K116" s="106"/>
      <c r="L116" s="106"/>
      <c r="M116" s="106"/>
      <c r="N116" s="106"/>
      <c r="O116" s="106"/>
      <c r="P116" s="106"/>
      <c r="Q116" s="106"/>
      <c r="R116" s="106"/>
      <c r="S116" s="106"/>
      <c r="T116" s="106"/>
      <c r="U116" s="106"/>
      <c r="V116" s="106"/>
    </row>
    <row r="117" spans="3:22" ht="27" customHeight="1" x14ac:dyDescent="0.2">
      <c r="E117" s="108"/>
      <c r="F117" s="106"/>
      <c r="G117" s="106"/>
      <c r="H117" s="106"/>
      <c r="I117" s="106"/>
      <c r="J117" s="106"/>
      <c r="K117" s="106"/>
      <c r="L117" s="106"/>
      <c r="M117" s="106"/>
      <c r="N117" s="106"/>
      <c r="O117" s="106"/>
      <c r="P117" s="106"/>
      <c r="Q117" s="106"/>
      <c r="R117" s="106"/>
      <c r="S117" s="106"/>
      <c r="T117" s="106"/>
      <c r="U117" s="106"/>
      <c r="V117" s="106"/>
    </row>
    <row r="118" spans="3:22" x14ac:dyDescent="0.25">
      <c r="C118" s="2">
        <f>SUM(C87:C117)</f>
        <v>0</v>
      </c>
      <c r="F118" s="2" t="s">
        <v>17</v>
      </c>
    </row>
    <row r="119" spans="3:22" x14ac:dyDescent="0.25">
      <c r="F119" s="7"/>
    </row>
    <row r="120" spans="3:22" x14ac:dyDescent="0.25">
      <c r="F120" s="96" t="s">
        <v>18</v>
      </c>
      <c r="G120" s="97"/>
      <c r="H120" s="98"/>
      <c r="I120" s="98"/>
    </row>
    <row r="121" spans="3:22" x14ac:dyDescent="0.25">
      <c r="C121" s="7">
        <f>IF(D121=TRUE,2,0)</f>
        <v>0</v>
      </c>
      <c r="D121" s="7" t="b">
        <v>0</v>
      </c>
      <c r="F121" s="7" t="s">
        <v>177</v>
      </c>
    </row>
    <row r="122" spans="3:22" x14ac:dyDescent="0.25">
      <c r="C122" s="7">
        <f>IF(D122=TRUE,1,0)</f>
        <v>0</v>
      </c>
      <c r="D122" s="7" t="b">
        <v>0</v>
      </c>
      <c r="F122" s="7" t="s">
        <v>156</v>
      </c>
    </row>
    <row r="123" spans="3:22" x14ac:dyDescent="0.25">
      <c r="C123" s="7">
        <f>IF(D123=TRUE,1,0)</f>
        <v>0</v>
      </c>
      <c r="D123" s="7" t="b">
        <v>0</v>
      </c>
      <c r="E123" s="108"/>
      <c r="F123" s="7" t="s">
        <v>157</v>
      </c>
    </row>
    <row r="124" spans="3:22" x14ac:dyDescent="0.25">
      <c r="E124" s="108"/>
      <c r="F124" s="7" t="s">
        <v>86</v>
      </c>
    </row>
    <row r="125" spans="3:22" ht="12.75" x14ac:dyDescent="0.2">
      <c r="C125" s="7">
        <f>IF(D125=TRUE,3,0)</f>
        <v>0</v>
      </c>
      <c r="D125" s="7" t="b">
        <v>0</v>
      </c>
      <c r="E125" s="108"/>
      <c r="F125" s="106" t="s">
        <v>209</v>
      </c>
      <c r="G125" s="106"/>
      <c r="H125" s="106"/>
      <c r="I125" s="106"/>
      <c r="J125" s="106"/>
      <c r="K125" s="106"/>
      <c r="L125" s="106"/>
      <c r="M125" s="106"/>
      <c r="N125" s="106"/>
      <c r="O125" s="106"/>
      <c r="P125" s="106"/>
      <c r="Q125" s="106"/>
      <c r="R125" s="106"/>
      <c r="S125" s="106"/>
      <c r="T125" s="106"/>
      <c r="U125" s="106"/>
      <c r="V125" s="106"/>
    </row>
    <row r="126" spans="3:22" ht="12.75" x14ac:dyDescent="0.2">
      <c r="E126" s="108"/>
      <c r="F126" s="106"/>
      <c r="G126" s="106"/>
      <c r="H126" s="106"/>
      <c r="I126" s="106"/>
      <c r="J126" s="106"/>
      <c r="K126" s="106"/>
      <c r="L126" s="106"/>
      <c r="M126" s="106"/>
      <c r="N126" s="106"/>
      <c r="O126" s="106"/>
      <c r="P126" s="106"/>
      <c r="Q126" s="106"/>
      <c r="R126" s="106"/>
      <c r="S126" s="106"/>
      <c r="T126" s="106"/>
      <c r="U126" s="106"/>
      <c r="V126" s="106"/>
    </row>
    <row r="127" spans="3:22" ht="12.75" x14ac:dyDescent="0.2">
      <c r="C127" s="7">
        <f>IF(D127=TRUE,6,0)</f>
        <v>0</v>
      </c>
      <c r="D127" s="7" t="b">
        <v>0</v>
      </c>
      <c r="E127" s="108"/>
      <c r="F127" s="106" t="s">
        <v>158</v>
      </c>
      <c r="G127" s="106"/>
      <c r="H127" s="106"/>
      <c r="I127" s="106"/>
      <c r="J127" s="106"/>
      <c r="K127" s="106"/>
      <c r="L127" s="106"/>
      <c r="M127" s="106"/>
      <c r="N127" s="106"/>
      <c r="O127" s="106"/>
      <c r="P127" s="106"/>
      <c r="Q127" s="106"/>
      <c r="R127" s="106"/>
      <c r="S127" s="106"/>
      <c r="T127" s="106"/>
      <c r="U127" s="106"/>
      <c r="V127" s="106"/>
    </row>
    <row r="128" spans="3:22" ht="12.75" x14ac:dyDescent="0.2">
      <c r="E128" s="108"/>
      <c r="F128" s="106"/>
      <c r="G128" s="106"/>
      <c r="H128" s="106"/>
      <c r="I128" s="106"/>
      <c r="J128" s="106"/>
      <c r="K128" s="106"/>
      <c r="L128" s="106"/>
      <c r="M128" s="106"/>
      <c r="N128" s="106"/>
      <c r="O128" s="106"/>
      <c r="P128" s="106"/>
      <c r="Q128" s="106"/>
      <c r="R128" s="106"/>
      <c r="S128" s="106"/>
      <c r="T128" s="106"/>
      <c r="U128" s="106"/>
      <c r="V128" s="106"/>
    </row>
    <row r="129" spans="3:22" ht="12.75" x14ac:dyDescent="0.2">
      <c r="E129" s="108"/>
      <c r="F129" s="106"/>
      <c r="G129" s="106"/>
      <c r="H129" s="106"/>
      <c r="I129" s="106"/>
      <c r="J129" s="106"/>
      <c r="K129" s="106"/>
      <c r="L129" s="106"/>
      <c r="M129" s="106"/>
      <c r="N129" s="106"/>
      <c r="O129" s="106"/>
      <c r="P129" s="106"/>
      <c r="Q129" s="106"/>
      <c r="R129" s="106"/>
      <c r="S129" s="106"/>
      <c r="T129" s="106"/>
      <c r="U129" s="106"/>
      <c r="V129" s="106"/>
    </row>
    <row r="130" spans="3:22" x14ac:dyDescent="0.25">
      <c r="C130" s="2">
        <f>SUM(C121:C129)</f>
        <v>0</v>
      </c>
      <c r="F130" s="2" t="s">
        <v>19</v>
      </c>
    </row>
    <row r="131" spans="3:22" x14ac:dyDescent="0.25">
      <c r="F131" s="7"/>
    </row>
    <row r="132" spans="3:22" x14ac:dyDescent="0.25">
      <c r="F132" s="96" t="s">
        <v>20</v>
      </c>
      <c r="G132" s="97"/>
      <c r="H132" s="98"/>
      <c r="I132" s="98"/>
      <c r="L132" s="7"/>
    </row>
    <row r="133" spans="3:22" ht="12.75" x14ac:dyDescent="0.2">
      <c r="C133" s="7">
        <f>VLOOKUP(E133,D529:E531,2,FALSE)</f>
        <v>0</v>
      </c>
      <c r="E133" s="9" t="s">
        <v>180</v>
      </c>
      <c r="F133" s="107" t="s">
        <v>181</v>
      </c>
      <c r="G133" s="107"/>
      <c r="H133" s="107"/>
      <c r="I133" s="107"/>
      <c r="J133" s="107"/>
      <c r="K133" s="107"/>
      <c r="L133" s="107"/>
      <c r="M133" s="107"/>
      <c r="N133" s="107"/>
      <c r="O133" s="107"/>
      <c r="P133" s="107"/>
      <c r="Q133" s="107"/>
      <c r="R133" s="107"/>
      <c r="S133" s="107"/>
      <c r="T133" s="107"/>
      <c r="U133" s="107"/>
      <c r="V133" s="107"/>
    </row>
    <row r="134" spans="3:22" ht="12.75" x14ac:dyDescent="0.2">
      <c r="E134" s="48"/>
      <c r="F134" s="107"/>
      <c r="G134" s="107"/>
      <c r="H134" s="107"/>
      <c r="I134" s="107"/>
      <c r="J134" s="107"/>
      <c r="K134" s="107"/>
      <c r="L134" s="107"/>
      <c r="M134" s="107"/>
      <c r="N134" s="107"/>
      <c r="O134" s="107"/>
      <c r="P134" s="107"/>
      <c r="Q134" s="107"/>
      <c r="R134" s="107"/>
      <c r="S134" s="107"/>
      <c r="T134" s="107"/>
      <c r="U134" s="107"/>
      <c r="V134" s="107"/>
    </row>
    <row r="135" spans="3:22" ht="12.75" x14ac:dyDescent="0.2">
      <c r="E135" s="48"/>
      <c r="F135" s="107"/>
      <c r="G135" s="107"/>
      <c r="H135" s="107"/>
      <c r="I135" s="107"/>
      <c r="J135" s="107"/>
      <c r="K135" s="107"/>
      <c r="L135" s="107"/>
      <c r="M135" s="107"/>
      <c r="N135" s="107"/>
      <c r="O135" s="107"/>
      <c r="P135" s="107"/>
      <c r="Q135" s="107"/>
      <c r="R135" s="107"/>
      <c r="S135" s="107"/>
      <c r="T135" s="107"/>
      <c r="U135" s="107"/>
      <c r="V135" s="107"/>
    </row>
    <row r="136" spans="3:22" ht="12.75" customHeight="1" x14ac:dyDescent="0.2">
      <c r="C136" s="7">
        <f>IF(D136=TRUE,3,0)</f>
        <v>0</v>
      </c>
      <c r="D136" s="7" t="b">
        <v>0</v>
      </c>
      <c r="E136" s="108"/>
      <c r="F136" s="107" t="s">
        <v>205</v>
      </c>
      <c r="G136" s="107"/>
      <c r="H136" s="107"/>
      <c r="I136" s="107"/>
      <c r="J136" s="107"/>
      <c r="K136" s="107"/>
      <c r="L136" s="107"/>
      <c r="M136" s="107"/>
      <c r="N136" s="107"/>
      <c r="O136" s="107"/>
      <c r="P136" s="107"/>
      <c r="Q136" s="107"/>
      <c r="R136" s="107"/>
      <c r="S136" s="107"/>
      <c r="T136" s="107"/>
      <c r="U136" s="107"/>
      <c r="V136" s="107"/>
    </row>
    <row r="137" spans="3:22" ht="12.75" x14ac:dyDescent="0.2">
      <c r="E137" s="108"/>
      <c r="F137" s="107"/>
      <c r="G137" s="107"/>
      <c r="H137" s="107"/>
      <c r="I137" s="107"/>
      <c r="J137" s="107"/>
      <c r="K137" s="107"/>
      <c r="L137" s="107"/>
      <c r="M137" s="107"/>
      <c r="N137" s="107"/>
      <c r="O137" s="107"/>
      <c r="P137" s="107"/>
      <c r="Q137" s="107"/>
      <c r="R137" s="107"/>
      <c r="S137" s="107"/>
      <c r="T137" s="107"/>
      <c r="U137" s="107"/>
      <c r="V137" s="107"/>
    </row>
    <row r="138" spans="3:22" ht="12.75" x14ac:dyDescent="0.2">
      <c r="E138" s="108"/>
      <c r="F138" s="107"/>
      <c r="G138" s="107"/>
      <c r="H138" s="107"/>
      <c r="I138" s="107"/>
      <c r="J138" s="107"/>
      <c r="K138" s="107"/>
      <c r="L138" s="107"/>
      <c r="M138" s="107"/>
      <c r="N138" s="107"/>
      <c r="O138" s="107"/>
      <c r="P138" s="107"/>
      <c r="Q138" s="107"/>
      <c r="R138" s="107"/>
      <c r="S138" s="107"/>
      <c r="T138" s="107"/>
      <c r="U138" s="107"/>
      <c r="V138" s="107"/>
    </row>
    <row r="139" spans="3:22" ht="12.75" customHeight="1" x14ac:dyDescent="0.2">
      <c r="C139" s="7">
        <f>IF(D139=TRUE,2,0)</f>
        <v>0</v>
      </c>
      <c r="D139" s="7" t="b">
        <v>0</v>
      </c>
      <c r="E139" s="108"/>
      <c r="F139" s="48" t="s">
        <v>182</v>
      </c>
      <c r="G139" s="48"/>
      <c r="H139" s="48"/>
      <c r="I139" s="48"/>
      <c r="J139" s="48"/>
      <c r="K139" s="48"/>
      <c r="L139" s="48"/>
      <c r="M139" s="48"/>
      <c r="N139" s="48"/>
      <c r="O139" s="48"/>
      <c r="P139" s="48"/>
      <c r="Q139" s="48"/>
      <c r="R139" s="48"/>
      <c r="S139" s="48"/>
      <c r="T139" s="48"/>
      <c r="U139" s="48"/>
      <c r="V139" s="48"/>
    </row>
    <row r="140" spans="3:22" ht="12.75" x14ac:dyDescent="0.2">
      <c r="C140" s="7">
        <f>IF(D140=TRUE,4,0)</f>
        <v>0</v>
      </c>
      <c r="D140" s="7" t="b">
        <v>0</v>
      </c>
      <c r="E140" s="108"/>
      <c r="F140" s="107" t="s">
        <v>183</v>
      </c>
      <c r="G140" s="107"/>
      <c r="H140" s="107"/>
      <c r="I140" s="107"/>
      <c r="J140" s="107"/>
      <c r="K140" s="107"/>
      <c r="L140" s="107"/>
      <c r="M140" s="107"/>
      <c r="N140" s="107"/>
      <c r="O140" s="107"/>
      <c r="P140" s="107"/>
      <c r="Q140" s="107"/>
      <c r="R140" s="107"/>
      <c r="S140" s="107"/>
      <c r="T140" s="107"/>
      <c r="U140" s="107"/>
      <c r="V140" s="107"/>
    </row>
    <row r="141" spans="3:22" ht="12.75" x14ac:dyDescent="0.2">
      <c r="E141" s="108"/>
      <c r="F141" s="107"/>
      <c r="G141" s="107"/>
      <c r="H141" s="107"/>
      <c r="I141" s="107"/>
      <c r="J141" s="107"/>
      <c r="K141" s="107"/>
      <c r="L141" s="107"/>
      <c r="M141" s="107"/>
      <c r="N141" s="107"/>
      <c r="O141" s="107"/>
      <c r="P141" s="107"/>
      <c r="Q141" s="107"/>
      <c r="R141" s="107"/>
      <c r="S141" s="107"/>
      <c r="T141" s="107"/>
      <c r="U141" s="107"/>
      <c r="V141" s="107"/>
    </row>
    <row r="142" spans="3:22" x14ac:dyDescent="0.25">
      <c r="C142" s="7">
        <f>IF(D142=TRUE,5,0)</f>
        <v>0</v>
      </c>
      <c r="D142" s="7" t="b">
        <v>0</v>
      </c>
      <c r="F142" s="7" t="s">
        <v>159</v>
      </c>
    </row>
    <row r="143" spans="3:22" x14ac:dyDescent="0.25">
      <c r="C143" s="7">
        <f>IF(D143=TRUE,2,0)</f>
        <v>0</v>
      </c>
      <c r="D143" s="7" t="b">
        <v>0</v>
      </c>
      <c r="F143" s="7" t="s">
        <v>233</v>
      </c>
    </row>
    <row r="144" spans="3:22" x14ac:dyDescent="0.25">
      <c r="C144" s="2"/>
      <c r="F144" s="1" t="s">
        <v>234</v>
      </c>
    </row>
    <row r="145" spans="3:22" ht="12.75" x14ac:dyDescent="0.2">
      <c r="C145" s="7">
        <f>IF(D145=TRUE,1,0)</f>
        <v>0</v>
      </c>
      <c r="D145" s="7" t="b">
        <v>0</v>
      </c>
      <c r="F145" s="106" t="s">
        <v>160</v>
      </c>
      <c r="G145" s="106"/>
      <c r="H145" s="106"/>
      <c r="I145" s="106"/>
      <c r="J145" s="106"/>
      <c r="K145" s="106"/>
      <c r="L145" s="106"/>
      <c r="M145" s="106"/>
      <c r="N145" s="106"/>
      <c r="O145" s="106"/>
      <c r="P145" s="106"/>
      <c r="Q145" s="106"/>
      <c r="R145" s="106"/>
      <c r="S145" s="106"/>
      <c r="T145" s="106"/>
      <c r="U145" s="106"/>
      <c r="V145" s="106"/>
    </row>
    <row r="146" spans="3:22" ht="12.75" x14ac:dyDescent="0.2">
      <c r="F146" s="106"/>
      <c r="G146" s="106"/>
      <c r="H146" s="106"/>
      <c r="I146" s="106"/>
      <c r="J146" s="106"/>
      <c r="K146" s="106"/>
      <c r="L146" s="106"/>
      <c r="M146" s="106"/>
      <c r="N146" s="106"/>
      <c r="O146" s="106"/>
      <c r="P146" s="106"/>
      <c r="Q146" s="106"/>
      <c r="R146" s="106"/>
      <c r="S146" s="106"/>
      <c r="T146" s="106"/>
      <c r="U146" s="106"/>
      <c r="V146" s="106"/>
    </row>
    <row r="147" spans="3:22" ht="15" customHeight="1" x14ac:dyDescent="0.25">
      <c r="C147" s="7">
        <f>IF(D147=TRUE,2,0)</f>
        <v>0</v>
      </c>
      <c r="D147" s="7" t="b">
        <v>0</v>
      </c>
      <c r="F147" s="7" t="s">
        <v>161</v>
      </c>
    </row>
    <row r="148" spans="3:22" ht="15" customHeight="1" x14ac:dyDescent="0.25">
      <c r="C148" s="7">
        <f>IF(D148=TRUE,2,0)</f>
        <v>0</v>
      </c>
      <c r="D148" s="7" t="b">
        <v>0</v>
      </c>
      <c r="F148" s="7" t="s">
        <v>162</v>
      </c>
    </row>
    <row r="149" spans="3:22" ht="12.75" x14ac:dyDescent="0.2">
      <c r="C149" s="7">
        <f>IF(D149=TRUE,1,0)</f>
        <v>0</v>
      </c>
      <c r="D149" s="7" t="b">
        <v>0</v>
      </c>
      <c r="E149" s="108"/>
      <c r="F149" s="106" t="s">
        <v>163</v>
      </c>
      <c r="G149" s="106"/>
      <c r="H149" s="106"/>
      <c r="I149" s="106"/>
      <c r="J149" s="106"/>
      <c r="K149" s="106"/>
      <c r="L149" s="106"/>
      <c r="M149" s="106"/>
      <c r="N149" s="106"/>
      <c r="O149" s="106"/>
      <c r="P149" s="106"/>
      <c r="Q149" s="106"/>
      <c r="R149" s="106"/>
      <c r="S149" s="106"/>
      <c r="T149" s="106"/>
      <c r="U149" s="106"/>
      <c r="V149" s="106"/>
    </row>
    <row r="150" spans="3:22" ht="12.75" x14ac:dyDescent="0.2">
      <c r="E150" s="108"/>
      <c r="F150" s="106"/>
      <c r="G150" s="106"/>
      <c r="H150" s="106"/>
      <c r="I150" s="106"/>
      <c r="J150" s="106"/>
      <c r="K150" s="106"/>
      <c r="L150" s="106"/>
      <c r="M150" s="106"/>
      <c r="N150" s="106"/>
      <c r="O150" s="106"/>
      <c r="P150" s="106"/>
      <c r="Q150" s="106"/>
      <c r="R150" s="106"/>
      <c r="S150" s="106"/>
      <c r="T150" s="106"/>
      <c r="U150" s="106"/>
      <c r="V150" s="106"/>
    </row>
    <row r="151" spans="3:22" x14ac:dyDescent="0.25">
      <c r="C151" s="7">
        <f>IF(D151=TRUE,7,0)</f>
        <v>0</v>
      </c>
      <c r="D151" s="7" t="b">
        <v>0</v>
      </c>
      <c r="F151" s="7" t="s">
        <v>164</v>
      </c>
    </row>
    <row r="152" spans="3:22" x14ac:dyDescent="0.25">
      <c r="C152" s="7">
        <f>IF(D152=TRUE,2,0)</f>
        <v>0</v>
      </c>
      <c r="D152" s="7" t="b">
        <v>0</v>
      </c>
      <c r="F152" s="7" t="s">
        <v>165</v>
      </c>
    </row>
    <row r="153" spans="3:22" ht="12.75" x14ac:dyDescent="0.2">
      <c r="C153" s="7">
        <f>IF(D153=TRUE,5,0)</f>
        <v>0</v>
      </c>
      <c r="D153" s="7" t="b">
        <v>0</v>
      </c>
      <c r="F153" s="106" t="s">
        <v>166</v>
      </c>
      <c r="G153" s="106"/>
      <c r="H153" s="106"/>
      <c r="I153" s="106"/>
      <c r="J153" s="106"/>
      <c r="K153" s="106"/>
      <c r="L153" s="106"/>
      <c r="M153" s="106"/>
      <c r="N153" s="106"/>
      <c r="O153" s="106"/>
      <c r="P153" s="106"/>
      <c r="Q153" s="106"/>
      <c r="R153" s="106"/>
      <c r="S153" s="106"/>
      <c r="T153" s="106"/>
      <c r="U153" s="106"/>
      <c r="V153" s="106"/>
    </row>
    <row r="154" spans="3:22" ht="12.75" x14ac:dyDescent="0.2">
      <c r="F154" s="106"/>
      <c r="G154" s="106"/>
      <c r="H154" s="106"/>
      <c r="I154" s="106"/>
      <c r="J154" s="106"/>
      <c r="K154" s="106"/>
      <c r="L154" s="106"/>
      <c r="M154" s="106"/>
      <c r="N154" s="106"/>
      <c r="O154" s="106"/>
      <c r="P154" s="106"/>
      <c r="Q154" s="106"/>
      <c r="R154" s="106"/>
      <c r="S154" s="106"/>
      <c r="T154" s="106"/>
      <c r="U154" s="106"/>
      <c r="V154" s="106"/>
    </row>
    <row r="155" spans="3:22" ht="15" customHeight="1" x14ac:dyDescent="0.25">
      <c r="C155" s="2">
        <f>SUM(C133:C154)</f>
        <v>0</v>
      </c>
      <c r="F155" s="2" t="s">
        <v>21</v>
      </c>
    </row>
    <row r="156" spans="3:22" x14ac:dyDescent="0.25">
      <c r="C156" s="2"/>
      <c r="F156" s="2"/>
    </row>
    <row r="157" spans="3:22" ht="12.75" x14ac:dyDescent="0.2">
      <c r="F157" s="48" t="s">
        <v>210</v>
      </c>
      <c r="G157" s="48"/>
      <c r="H157" s="48"/>
      <c r="I157" s="48"/>
      <c r="J157" s="48"/>
      <c r="K157" s="48"/>
      <c r="L157" s="48"/>
      <c r="M157" s="48"/>
      <c r="N157" s="48"/>
      <c r="O157" s="48"/>
      <c r="P157" s="48"/>
      <c r="Q157" s="48"/>
      <c r="R157" s="48"/>
      <c r="S157" s="48"/>
      <c r="T157" s="48"/>
      <c r="U157" s="48"/>
      <c r="V157" s="48"/>
    </row>
    <row r="158" spans="3:22" x14ac:dyDescent="0.25">
      <c r="F158" s="7"/>
    </row>
    <row r="159" spans="3:22" x14ac:dyDescent="0.25">
      <c r="F159" s="7"/>
    </row>
    <row r="160" spans="3:22" x14ac:dyDescent="0.25">
      <c r="F160" s="96" t="s">
        <v>22</v>
      </c>
      <c r="I160" s="98"/>
    </row>
    <row r="161" spans="3:22" ht="12.75" customHeight="1" x14ac:dyDescent="0.2">
      <c r="F161" s="107" t="s">
        <v>247</v>
      </c>
      <c r="G161" s="107"/>
      <c r="H161" s="107"/>
      <c r="I161" s="107"/>
      <c r="J161" s="107"/>
      <c r="K161" s="107"/>
      <c r="L161" s="107"/>
      <c r="M161" s="107"/>
      <c r="N161" s="107"/>
      <c r="O161" s="107"/>
      <c r="P161" s="107"/>
      <c r="Q161" s="107"/>
      <c r="R161" s="107"/>
      <c r="S161" s="107"/>
      <c r="T161" s="107"/>
      <c r="U161" s="107"/>
      <c r="V161" s="107"/>
    </row>
    <row r="162" spans="3:22" ht="12.75" x14ac:dyDescent="0.2">
      <c r="F162" s="107"/>
      <c r="G162" s="107"/>
      <c r="H162" s="107"/>
      <c r="I162" s="107"/>
      <c r="J162" s="107"/>
      <c r="K162" s="107"/>
      <c r="L162" s="107"/>
      <c r="M162" s="107"/>
      <c r="N162" s="107"/>
      <c r="O162" s="107"/>
      <c r="P162" s="107"/>
      <c r="Q162" s="107"/>
      <c r="R162" s="107"/>
      <c r="S162" s="107"/>
      <c r="T162" s="107"/>
      <c r="U162" s="107"/>
      <c r="V162" s="107"/>
    </row>
    <row r="163" spans="3:22" ht="12.75" x14ac:dyDescent="0.2">
      <c r="F163" s="107"/>
      <c r="G163" s="107"/>
      <c r="H163" s="107"/>
      <c r="I163" s="107"/>
      <c r="J163" s="107"/>
      <c r="K163" s="107"/>
      <c r="L163" s="107"/>
      <c r="M163" s="107"/>
      <c r="N163" s="107"/>
      <c r="O163" s="107"/>
      <c r="P163" s="107"/>
      <c r="Q163" s="107"/>
      <c r="R163" s="107"/>
      <c r="S163" s="107"/>
      <c r="T163" s="107"/>
      <c r="U163" s="107"/>
      <c r="V163" s="107"/>
    </row>
    <row r="164" spans="3:22" ht="12.75" x14ac:dyDescent="0.2">
      <c r="F164" s="107"/>
      <c r="G164" s="107"/>
      <c r="H164" s="107"/>
      <c r="I164" s="107"/>
      <c r="J164" s="107"/>
      <c r="K164" s="107"/>
      <c r="L164" s="107"/>
      <c r="M164" s="107"/>
      <c r="N164" s="107"/>
      <c r="O164" s="107"/>
      <c r="P164" s="107"/>
      <c r="Q164" s="107"/>
      <c r="R164" s="107"/>
      <c r="S164" s="107"/>
      <c r="T164" s="107"/>
      <c r="U164" s="107"/>
      <c r="V164" s="107"/>
    </row>
    <row r="165" spans="3:22" ht="12.75" x14ac:dyDescent="0.2">
      <c r="F165" s="107"/>
      <c r="G165" s="107"/>
      <c r="H165" s="107"/>
      <c r="I165" s="107"/>
      <c r="J165" s="107"/>
      <c r="K165" s="107"/>
      <c r="L165" s="107"/>
      <c r="M165" s="107"/>
      <c r="N165" s="107"/>
      <c r="O165" s="107"/>
      <c r="P165" s="107"/>
      <c r="Q165" s="107"/>
      <c r="R165" s="107"/>
      <c r="S165" s="107"/>
      <c r="T165" s="107"/>
      <c r="U165" s="107"/>
      <c r="V165" s="107"/>
    </row>
    <row r="166" spans="3:22" ht="12.75" x14ac:dyDescent="0.2">
      <c r="F166" s="107"/>
      <c r="G166" s="107"/>
      <c r="H166" s="107"/>
      <c r="I166" s="107"/>
      <c r="J166" s="107"/>
      <c r="K166" s="107"/>
      <c r="L166" s="107"/>
      <c r="M166" s="107"/>
      <c r="N166" s="107"/>
      <c r="O166" s="107"/>
      <c r="P166" s="107"/>
      <c r="Q166" s="107"/>
      <c r="R166" s="107"/>
      <c r="S166" s="107"/>
      <c r="T166" s="107"/>
      <c r="U166" s="107"/>
      <c r="V166" s="107"/>
    </row>
    <row r="167" spans="3:22" ht="12.75" x14ac:dyDescent="0.2">
      <c r="F167" s="107"/>
      <c r="G167" s="107"/>
      <c r="H167" s="107"/>
      <c r="I167" s="107"/>
      <c r="J167" s="107"/>
      <c r="K167" s="107"/>
      <c r="L167" s="107"/>
      <c r="M167" s="107"/>
      <c r="N167" s="107"/>
      <c r="O167" s="107"/>
      <c r="P167" s="107"/>
      <c r="Q167" s="107"/>
      <c r="R167" s="107"/>
      <c r="S167" s="107"/>
      <c r="T167" s="107"/>
      <c r="U167" s="107"/>
      <c r="V167" s="107"/>
    </row>
    <row r="168" spans="3:22" ht="12.75" x14ac:dyDescent="0.2">
      <c r="F168" s="107"/>
      <c r="G168" s="107"/>
      <c r="H168" s="107"/>
      <c r="I168" s="107"/>
      <c r="J168" s="107"/>
      <c r="K168" s="107"/>
      <c r="L168" s="107"/>
      <c r="M168" s="107"/>
      <c r="N168" s="107"/>
      <c r="O168" s="107"/>
      <c r="P168" s="107"/>
      <c r="Q168" s="107"/>
      <c r="R168" s="107"/>
      <c r="S168" s="107"/>
      <c r="T168" s="107"/>
      <c r="U168" s="107"/>
      <c r="V168" s="107"/>
    </row>
    <row r="169" spans="3:22" x14ac:dyDescent="0.25">
      <c r="C169" s="7">
        <f>IF(D169=TRUE,2,0)</f>
        <v>0</v>
      </c>
      <c r="D169" s="7" t="b">
        <v>0</v>
      </c>
      <c r="F169" s="7" t="s">
        <v>167</v>
      </c>
    </row>
    <row r="170" spans="3:22" x14ac:dyDescent="0.25">
      <c r="C170" s="7">
        <f>IF(D170=TRUE,2,0)</f>
        <v>0</v>
      </c>
      <c r="D170" s="7" t="b">
        <v>0</v>
      </c>
      <c r="F170" s="7" t="s">
        <v>188</v>
      </c>
    </row>
    <row r="171" spans="3:22" x14ac:dyDescent="0.25">
      <c r="C171" s="2">
        <f>SUM(C169:C170)</f>
        <v>0</v>
      </c>
      <c r="F171" s="2" t="s">
        <v>23</v>
      </c>
    </row>
    <row r="172" spans="3:22" x14ac:dyDescent="0.25">
      <c r="C172" s="2"/>
      <c r="F172" s="2"/>
    </row>
    <row r="173" spans="3:22" x14ac:dyDescent="0.25">
      <c r="C173" s="2"/>
      <c r="F173" s="1" t="s">
        <v>89</v>
      </c>
    </row>
    <row r="174" spans="3:22" x14ac:dyDescent="0.25">
      <c r="C174" s="2"/>
      <c r="F174" s="2"/>
    </row>
    <row r="175" spans="3:22" x14ac:dyDescent="0.25">
      <c r="C175" s="2"/>
      <c r="F175" s="2"/>
      <c r="G175" s="53" t="s">
        <v>184</v>
      </c>
    </row>
    <row r="176" spans="3:22" x14ac:dyDescent="0.25">
      <c r="C176" s="2"/>
      <c r="F176" s="2"/>
    </row>
    <row r="177" spans="3:6" x14ac:dyDescent="0.25">
      <c r="C177" s="2"/>
      <c r="F177" s="2"/>
    </row>
    <row r="178" spans="3:6" x14ac:dyDescent="0.25">
      <c r="C178" s="2"/>
      <c r="F178" s="2"/>
    </row>
    <row r="179" spans="3:6" x14ac:dyDescent="0.25">
      <c r="C179" s="2"/>
      <c r="F179" s="2"/>
    </row>
    <row r="180" spans="3:6" x14ac:dyDescent="0.25">
      <c r="C180" s="2"/>
      <c r="F180" s="2"/>
    </row>
    <row r="181" spans="3:6" x14ac:dyDescent="0.25">
      <c r="C181" s="2"/>
      <c r="F181" s="2"/>
    </row>
    <row r="182" spans="3:6" x14ac:dyDescent="0.25">
      <c r="C182" s="2"/>
      <c r="F182" s="2"/>
    </row>
    <row r="183" spans="3:6" x14ac:dyDescent="0.25">
      <c r="C183" s="2"/>
      <c r="F183" s="2"/>
    </row>
    <row r="184" spans="3:6" x14ac:dyDescent="0.25">
      <c r="C184" s="2"/>
      <c r="F184" s="2"/>
    </row>
    <row r="185" spans="3:6" x14ac:dyDescent="0.25">
      <c r="C185" s="2"/>
      <c r="F185" s="2"/>
    </row>
    <row r="186" spans="3:6" x14ac:dyDescent="0.25">
      <c r="C186" s="2"/>
      <c r="F186" s="2"/>
    </row>
    <row r="187" spans="3:6" x14ac:dyDescent="0.25">
      <c r="C187" s="2"/>
      <c r="F187" s="2"/>
    </row>
    <row r="188" spans="3:6" x14ac:dyDescent="0.25">
      <c r="C188" s="2"/>
      <c r="F188" s="2"/>
    </row>
    <row r="189" spans="3:6" x14ac:dyDescent="0.25">
      <c r="F189" s="2"/>
    </row>
    <row r="190" spans="3:6" x14ac:dyDescent="0.25">
      <c r="F190" s="2"/>
    </row>
    <row r="191" spans="3:6" x14ac:dyDescent="0.25">
      <c r="F191" s="2"/>
    </row>
    <row r="192" spans="3:6" x14ac:dyDescent="0.25">
      <c r="F192" s="2"/>
    </row>
    <row r="193" spans="1:144" x14ac:dyDescent="0.25">
      <c r="F193" s="2"/>
    </row>
    <row r="194" spans="1:144" x14ac:dyDescent="0.25">
      <c r="F194" s="2"/>
    </row>
    <row r="195" spans="1:144" x14ac:dyDescent="0.25">
      <c r="F195" s="2"/>
    </row>
    <row r="196" spans="1:144" x14ac:dyDescent="0.25">
      <c r="F196" s="7"/>
    </row>
    <row r="197" spans="1:144" hidden="1" outlineLevel="1" x14ac:dyDescent="0.25">
      <c r="F197" s="7"/>
    </row>
    <row r="198" spans="1:144" hidden="1" outlineLevel="1" x14ac:dyDescent="0.25">
      <c r="C198" s="24" t="s">
        <v>88</v>
      </c>
      <c r="D198" s="24"/>
      <c r="E198" s="24"/>
      <c r="F198" s="24"/>
      <c r="G198" s="50"/>
      <c r="H198" s="23"/>
      <c r="I198" s="23"/>
      <c r="J198" s="23"/>
      <c r="K198" s="23"/>
      <c r="L198" s="23"/>
      <c r="M198" s="23"/>
      <c r="N198" s="23"/>
      <c r="O198" s="23"/>
      <c r="P198" s="23"/>
      <c r="Q198" s="23"/>
      <c r="R198" s="23"/>
      <c r="S198" s="23"/>
      <c r="T198" s="23"/>
      <c r="U198" s="51"/>
      <c r="V198" s="23"/>
    </row>
    <row r="199" spans="1:144" hidden="1" outlineLevel="1" x14ac:dyDescent="0.25">
      <c r="F199" s="7"/>
    </row>
    <row r="200" spans="1:144" hidden="1" outlineLevel="1" x14ac:dyDescent="0.25">
      <c r="F200" s="7"/>
      <c r="M200" s="1" t="s">
        <v>0</v>
      </c>
      <c r="N200" s="1"/>
      <c r="O200" s="1"/>
    </row>
    <row r="201" spans="1:144" hidden="1" outlineLevel="1" x14ac:dyDescent="0.25">
      <c r="F201" s="7"/>
      <c r="M201" s="1" t="s">
        <v>235</v>
      </c>
      <c r="N201" s="1"/>
      <c r="O201" s="1"/>
    </row>
    <row r="202" spans="1:144" hidden="1" outlineLevel="1" x14ac:dyDescent="0.25">
      <c r="F202" s="7"/>
      <c r="M202" s="1" t="s">
        <v>236</v>
      </c>
      <c r="N202" s="1"/>
      <c r="O202" s="1"/>
    </row>
    <row r="203" spans="1:144" hidden="1" outlineLevel="1" x14ac:dyDescent="0.25">
      <c r="F203" s="7"/>
      <c r="M203" s="1" t="s">
        <v>237</v>
      </c>
      <c r="N203" s="1"/>
      <c r="O203" s="1"/>
    </row>
    <row r="204" spans="1:144" hidden="1" outlineLevel="1" x14ac:dyDescent="0.25">
      <c r="F204" s="7"/>
      <c r="M204" s="1" t="s">
        <v>238</v>
      </c>
      <c r="N204" s="1"/>
      <c r="O204" s="1"/>
    </row>
    <row r="205" spans="1:144" hidden="1" outlineLevel="1" x14ac:dyDescent="0.25">
      <c r="E205" s="26"/>
      <c r="F205" s="27" t="s">
        <v>79</v>
      </c>
      <c r="G205" s="28"/>
      <c r="H205" s="29"/>
      <c r="I205" s="29"/>
      <c r="J205" s="29"/>
      <c r="M205" s="1" t="s">
        <v>239</v>
      </c>
      <c r="N205" s="1"/>
      <c r="O205" s="1"/>
    </row>
    <row r="206" spans="1:144" hidden="1" outlineLevel="1" x14ac:dyDescent="0.25">
      <c r="E206" s="26">
        <v>-140</v>
      </c>
      <c r="F206" s="30" t="s">
        <v>24</v>
      </c>
      <c r="G206" s="28"/>
      <c r="H206" s="29"/>
      <c r="I206" s="29"/>
      <c r="J206" s="29"/>
      <c r="M206" s="1" t="s">
        <v>240</v>
      </c>
      <c r="N206" s="1"/>
      <c r="O206" s="1"/>
    </row>
    <row r="207" spans="1:144" hidden="1" outlineLevel="1" x14ac:dyDescent="0.25">
      <c r="E207" s="26">
        <v>-120</v>
      </c>
      <c r="F207" s="27" t="s">
        <v>25</v>
      </c>
      <c r="G207" s="28"/>
      <c r="H207" s="29"/>
      <c r="I207" s="29"/>
      <c r="J207" s="29"/>
      <c r="M207" s="1" t="s">
        <v>241</v>
      </c>
      <c r="N207" s="1"/>
      <c r="O207" s="1"/>
    </row>
    <row r="208" spans="1:144" s="12" customFormat="1" hidden="1" outlineLevel="1" x14ac:dyDescent="0.25">
      <c r="A208" s="7"/>
      <c r="B208" s="7"/>
      <c r="C208" s="7"/>
      <c r="D208" s="7"/>
      <c r="E208" s="26">
        <v>-100</v>
      </c>
      <c r="F208" s="27" t="s">
        <v>26</v>
      </c>
      <c r="G208" s="28"/>
      <c r="H208" s="29"/>
      <c r="I208" s="29"/>
      <c r="J208" s="29"/>
      <c r="K208" s="9"/>
      <c r="L208" s="9"/>
      <c r="M208" s="9"/>
      <c r="N208" s="1"/>
      <c r="O208" s="1"/>
      <c r="P208" s="9"/>
      <c r="Q208" s="9"/>
      <c r="R208" s="9"/>
      <c r="S208" s="9"/>
      <c r="T208" s="9"/>
      <c r="U208" s="49"/>
      <c r="V208" s="9"/>
      <c r="W208" s="23"/>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c r="CS208" s="9"/>
      <c r="CT208" s="9"/>
      <c r="CU208" s="9"/>
      <c r="CV208" s="9"/>
      <c r="CW208" s="9"/>
      <c r="CX208" s="9"/>
      <c r="CY208" s="9"/>
      <c r="CZ208" s="9"/>
      <c r="DA208" s="9"/>
      <c r="DB208" s="9"/>
      <c r="DC208" s="9"/>
      <c r="DD208" s="9"/>
      <c r="DE208" s="9"/>
      <c r="DF208" s="9"/>
      <c r="DG208" s="9"/>
      <c r="DH208" s="9"/>
      <c r="DI208" s="9"/>
      <c r="DJ208" s="9"/>
      <c r="DK208" s="9"/>
      <c r="DL208" s="9"/>
      <c r="DM208" s="9"/>
      <c r="DN208" s="9"/>
      <c r="DO208" s="9"/>
      <c r="DP208" s="9"/>
      <c r="DQ208" s="9"/>
      <c r="DR208" s="9"/>
      <c r="DS208" s="9"/>
      <c r="DT208" s="9"/>
      <c r="DU208" s="9"/>
      <c r="DV208" s="9"/>
      <c r="DW208" s="9"/>
      <c r="DX208" s="9"/>
      <c r="DY208" s="9"/>
      <c r="DZ208" s="9"/>
      <c r="EA208" s="9"/>
      <c r="EB208" s="9"/>
      <c r="EC208" s="9"/>
      <c r="ED208" s="9"/>
      <c r="EE208" s="9"/>
      <c r="EF208" s="9"/>
      <c r="EG208" s="9"/>
      <c r="EH208" s="9"/>
      <c r="EI208" s="9"/>
      <c r="EJ208" s="9"/>
      <c r="EK208" s="9"/>
      <c r="EL208" s="9"/>
      <c r="EM208" s="9"/>
      <c r="EN208" s="9"/>
    </row>
    <row r="209" spans="1:144" s="12" customFormat="1" hidden="1" outlineLevel="1" x14ac:dyDescent="0.25">
      <c r="A209" s="7"/>
      <c r="B209" s="7"/>
      <c r="C209" s="7"/>
      <c r="D209" s="7"/>
      <c r="E209" s="26">
        <v>-80</v>
      </c>
      <c r="F209" s="27" t="s">
        <v>27</v>
      </c>
      <c r="G209" s="28"/>
      <c r="H209" s="29"/>
      <c r="I209" s="29"/>
      <c r="J209" s="29"/>
      <c r="K209" s="9"/>
      <c r="L209" s="9"/>
      <c r="M209" s="9"/>
      <c r="N209" s="9"/>
      <c r="O209" s="9"/>
      <c r="P209" s="9"/>
      <c r="Q209" s="9"/>
      <c r="R209" s="9"/>
      <c r="S209" s="9"/>
      <c r="T209" s="9"/>
      <c r="U209" s="49"/>
      <c r="V209" s="9"/>
      <c r="W209" s="23"/>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c r="CU209" s="9"/>
      <c r="CV209" s="9"/>
      <c r="CW209" s="9"/>
      <c r="CX209" s="9"/>
      <c r="CY209" s="9"/>
      <c r="CZ209" s="9"/>
      <c r="DA209" s="9"/>
      <c r="DB209" s="9"/>
      <c r="DC209" s="9"/>
      <c r="DD209" s="9"/>
      <c r="DE209" s="9"/>
      <c r="DF209" s="9"/>
      <c r="DG209" s="9"/>
      <c r="DH209" s="9"/>
      <c r="DI209" s="9"/>
      <c r="DJ209" s="9"/>
      <c r="DK209" s="9"/>
      <c r="DL209" s="9"/>
      <c r="DM209" s="9"/>
      <c r="DN209" s="9"/>
      <c r="DO209" s="9"/>
      <c r="DP209" s="9"/>
      <c r="DQ209" s="9"/>
      <c r="DR209" s="9"/>
      <c r="DS209" s="9"/>
      <c r="DT209" s="9"/>
      <c r="DU209" s="9"/>
      <c r="DV209" s="9"/>
      <c r="DW209" s="9"/>
      <c r="DX209" s="9"/>
      <c r="DY209" s="9"/>
      <c r="DZ209" s="9"/>
      <c r="EA209" s="9"/>
      <c r="EB209" s="9"/>
      <c r="EC209" s="9"/>
      <c r="ED209" s="9"/>
      <c r="EE209" s="9"/>
      <c r="EF209" s="9"/>
      <c r="EG209" s="9"/>
      <c r="EH209" s="9"/>
      <c r="EI209" s="9"/>
      <c r="EJ209" s="9"/>
      <c r="EK209" s="9"/>
      <c r="EL209" s="9"/>
      <c r="EM209" s="9"/>
      <c r="EN209" s="9"/>
    </row>
    <row r="210" spans="1:144" s="12" customFormat="1" ht="12.75" hidden="1" outlineLevel="1" x14ac:dyDescent="0.2">
      <c r="A210" s="9"/>
      <c r="B210" s="9"/>
      <c r="C210" s="9"/>
      <c r="D210" s="9"/>
      <c r="E210" s="26">
        <v>-60</v>
      </c>
      <c r="F210" s="27" t="s">
        <v>28</v>
      </c>
      <c r="G210" s="28"/>
      <c r="H210" s="29"/>
      <c r="I210" s="29"/>
      <c r="J210" s="29"/>
      <c r="K210" s="9"/>
      <c r="L210" s="9"/>
      <c r="M210" s="9"/>
      <c r="N210" s="9"/>
      <c r="O210" s="9"/>
      <c r="P210" s="9"/>
      <c r="Q210" s="9"/>
      <c r="R210" s="9"/>
      <c r="S210" s="9"/>
      <c r="T210" s="9"/>
      <c r="V210" s="9"/>
      <c r="W210" s="23"/>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c r="DO210" s="9"/>
      <c r="DP210" s="9"/>
      <c r="DQ210" s="9"/>
      <c r="DR210" s="9"/>
      <c r="DS210" s="9"/>
      <c r="DT210" s="9"/>
      <c r="DU210" s="9"/>
      <c r="DV210" s="9"/>
      <c r="DW210" s="9"/>
      <c r="DX210" s="9"/>
      <c r="DY210" s="9"/>
      <c r="DZ210" s="9"/>
      <c r="EA210" s="9"/>
      <c r="EB210" s="9"/>
      <c r="EC210" s="9"/>
      <c r="ED210" s="9"/>
      <c r="EE210" s="9"/>
      <c r="EF210" s="9"/>
      <c r="EG210" s="9"/>
      <c r="EH210" s="9"/>
      <c r="EI210" s="9"/>
      <c r="EJ210" s="9"/>
      <c r="EK210" s="9"/>
      <c r="EL210" s="9"/>
      <c r="EM210" s="9"/>
      <c r="EN210" s="9"/>
    </row>
    <row r="211" spans="1:144" ht="12.75" hidden="1" outlineLevel="1" x14ac:dyDescent="0.2">
      <c r="A211" s="9"/>
      <c r="B211" s="9"/>
      <c r="C211" s="9"/>
      <c r="D211" s="9"/>
      <c r="E211" s="26">
        <v>-40</v>
      </c>
      <c r="F211" s="31" t="s">
        <v>29</v>
      </c>
      <c r="G211" s="28"/>
      <c r="H211" s="29"/>
      <c r="I211" s="29"/>
      <c r="J211" s="29"/>
      <c r="U211" s="12"/>
    </row>
    <row r="212" spans="1:144" ht="12.75" hidden="1" outlineLevel="1" x14ac:dyDescent="0.2">
      <c r="A212" s="9"/>
      <c r="B212" s="9"/>
      <c r="C212" s="9"/>
      <c r="D212" s="9"/>
      <c r="E212" s="26">
        <v>-20</v>
      </c>
      <c r="F212" s="29" t="s">
        <v>30</v>
      </c>
      <c r="G212" s="28"/>
      <c r="H212" s="29"/>
      <c r="I212" s="29"/>
      <c r="J212" s="29"/>
      <c r="U212" s="12"/>
    </row>
    <row r="213" spans="1:144" hidden="1" outlineLevel="1" x14ac:dyDescent="0.25">
      <c r="E213" s="26">
        <v>0</v>
      </c>
      <c r="F213" s="32" t="s">
        <v>31</v>
      </c>
      <c r="G213" s="28"/>
      <c r="H213" s="29"/>
      <c r="I213" s="29"/>
      <c r="J213" s="29"/>
    </row>
    <row r="214" spans="1:144" hidden="1" outlineLevel="1" x14ac:dyDescent="0.25">
      <c r="E214" s="26">
        <v>20</v>
      </c>
      <c r="F214" s="29" t="s">
        <v>32</v>
      </c>
      <c r="G214" s="28"/>
      <c r="H214" s="29"/>
      <c r="I214" s="29"/>
      <c r="J214" s="29"/>
    </row>
    <row r="215" spans="1:144" hidden="1" outlineLevel="1" x14ac:dyDescent="0.25">
      <c r="E215" s="26">
        <v>40</v>
      </c>
      <c r="F215" s="29" t="s">
        <v>33</v>
      </c>
      <c r="G215" s="28"/>
      <c r="H215" s="29"/>
      <c r="I215" s="29"/>
      <c r="J215" s="29"/>
    </row>
    <row r="216" spans="1:144" hidden="1" outlineLevel="1" x14ac:dyDescent="0.25">
      <c r="E216" s="26">
        <v>60</v>
      </c>
      <c r="F216" s="29" t="s">
        <v>34</v>
      </c>
      <c r="G216" s="28"/>
      <c r="H216" s="29"/>
      <c r="I216" s="29"/>
      <c r="J216" s="29"/>
    </row>
    <row r="217" spans="1:144" hidden="1" outlineLevel="1" x14ac:dyDescent="0.25">
      <c r="E217" s="26">
        <v>80</v>
      </c>
      <c r="F217" s="29" t="s">
        <v>35</v>
      </c>
      <c r="G217" s="28"/>
      <c r="H217" s="29"/>
      <c r="I217" s="29"/>
      <c r="J217" s="29"/>
    </row>
    <row r="218" spans="1:144" hidden="1" outlineLevel="1" x14ac:dyDescent="0.25">
      <c r="E218" s="26">
        <v>100</v>
      </c>
      <c r="F218" s="29" t="s">
        <v>36</v>
      </c>
      <c r="G218" s="28"/>
      <c r="H218" s="29"/>
      <c r="I218" s="29"/>
      <c r="J218" s="29"/>
    </row>
    <row r="219" spans="1:144" hidden="1" outlineLevel="1" x14ac:dyDescent="0.25">
      <c r="E219" s="26">
        <v>120</v>
      </c>
      <c r="F219" s="29" t="s">
        <v>37</v>
      </c>
      <c r="G219" s="28"/>
      <c r="H219" s="29"/>
      <c r="I219" s="29"/>
      <c r="J219" s="29"/>
    </row>
    <row r="220" spans="1:144" hidden="1" outlineLevel="1" x14ac:dyDescent="0.25">
      <c r="E220" s="26">
        <v>140</v>
      </c>
      <c r="F220" s="29" t="s">
        <v>38</v>
      </c>
      <c r="G220" s="28"/>
      <c r="H220" s="29"/>
      <c r="I220" s="29"/>
      <c r="J220" s="29"/>
    </row>
    <row r="221" spans="1:144" hidden="1" outlineLevel="1" x14ac:dyDescent="0.25">
      <c r="E221" s="26">
        <v>160</v>
      </c>
      <c r="F221" s="29" t="s">
        <v>39</v>
      </c>
      <c r="G221" s="28"/>
      <c r="H221" s="29"/>
      <c r="I221" s="29"/>
      <c r="J221" s="29"/>
    </row>
    <row r="222" spans="1:144" hidden="1" outlineLevel="1" x14ac:dyDescent="0.25"/>
    <row r="223" spans="1:144" hidden="1" outlineLevel="1" x14ac:dyDescent="0.25"/>
    <row r="224" spans="1:144" hidden="1" outlineLevel="1" x14ac:dyDescent="0.25"/>
    <row r="225" spans="4:7" hidden="1" outlineLevel="1" x14ac:dyDescent="0.25"/>
    <row r="226" spans="4:7" hidden="1" outlineLevel="1" x14ac:dyDescent="0.25"/>
    <row r="227" spans="4:7" hidden="1" outlineLevel="1" x14ac:dyDescent="0.25"/>
    <row r="228" spans="4:7" hidden="1" outlineLevel="1" x14ac:dyDescent="0.25"/>
    <row r="229" spans="4:7" hidden="1" outlineLevel="1" x14ac:dyDescent="0.25">
      <c r="D229" s="33"/>
      <c r="E229" s="33" t="s">
        <v>80</v>
      </c>
      <c r="F229" s="34"/>
    </row>
    <row r="230" spans="4:7" hidden="1" outlineLevel="1" x14ac:dyDescent="0.25">
      <c r="D230" s="35"/>
      <c r="E230" s="36"/>
      <c r="F230" s="34"/>
    </row>
    <row r="231" spans="4:7" hidden="1" outlineLevel="1" x14ac:dyDescent="0.25">
      <c r="D231" s="35" t="s">
        <v>235</v>
      </c>
      <c r="E231" s="36">
        <v>265</v>
      </c>
      <c r="F231" s="34"/>
    </row>
    <row r="232" spans="4:7" hidden="1" outlineLevel="1" x14ac:dyDescent="0.25">
      <c r="D232" s="35" t="s">
        <v>236</v>
      </c>
      <c r="E232" s="36">
        <v>255</v>
      </c>
      <c r="F232" s="34"/>
    </row>
    <row r="233" spans="4:7" hidden="1" outlineLevel="1" x14ac:dyDescent="0.25">
      <c r="D233" s="35" t="s">
        <v>237</v>
      </c>
      <c r="E233" s="36">
        <v>245</v>
      </c>
      <c r="F233" s="34"/>
    </row>
    <row r="234" spans="4:7" hidden="1" outlineLevel="1" x14ac:dyDescent="0.25">
      <c r="D234" s="35" t="s">
        <v>238</v>
      </c>
      <c r="E234" s="36">
        <v>235</v>
      </c>
      <c r="F234" s="34"/>
    </row>
    <row r="235" spans="4:7" hidden="1" outlineLevel="1" x14ac:dyDescent="0.25">
      <c r="D235" s="35" t="s">
        <v>239</v>
      </c>
      <c r="E235" s="36">
        <v>215</v>
      </c>
      <c r="F235" s="34"/>
    </row>
    <row r="236" spans="4:7" hidden="1" outlineLevel="1" x14ac:dyDescent="0.25">
      <c r="D236" s="35" t="s">
        <v>240</v>
      </c>
      <c r="E236" s="36">
        <v>195</v>
      </c>
      <c r="F236" s="34"/>
    </row>
    <row r="237" spans="4:7" hidden="1" outlineLevel="1" x14ac:dyDescent="0.25">
      <c r="D237" s="35" t="s">
        <v>241</v>
      </c>
      <c r="E237" s="36">
        <v>175</v>
      </c>
      <c r="F237" s="34"/>
    </row>
    <row r="238" spans="4:7" hidden="1" outlineLevel="1" x14ac:dyDescent="0.25"/>
    <row r="239" spans="4:7" hidden="1" outlineLevel="1" x14ac:dyDescent="0.25">
      <c r="E239" s="37" t="s">
        <v>127</v>
      </c>
      <c r="F239" s="38"/>
      <c r="G239" s="39"/>
    </row>
    <row r="240" spans="4:7" hidden="1" outlineLevel="1" x14ac:dyDescent="0.25">
      <c r="E240" s="40">
        <v>0</v>
      </c>
      <c r="F240" s="38"/>
      <c r="G240" s="39"/>
    </row>
    <row r="241" spans="4:23" hidden="1" outlineLevel="1" x14ac:dyDescent="0.25">
      <c r="E241" s="40">
        <v>7</v>
      </c>
      <c r="F241" s="38"/>
      <c r="G241" s="39"/>
    </row>
    <row r="242" spans="4:23" hidden="1" outlineLevel="1" x14ac:dyDescent="0.25">
      <c r="E242" s="40">
        <v>14</v>
      </c>
      <c r="F242" s="38"/>
      <c r="G242" s="39"/>
      <c r="W242" s="9"/>
    </row>
    <row r="243" spans="4:23" hidden="1" outlineLevel="1" x14ac:dyDescent="0.25">
      <c r="E243" s="11"/>
    </row>
    <row r="244" spans="4:23" hidden="1" outlineLevel="1" x14ac:dyDescent="0.25">
      <c r="D244" s="42"/>
      <c r="E244" s="43" t="s">
        <v>214</v>
      </c>
      <c r="F244" s="44"/>
    </row>
    <row r="245" spans="4:23" hidden="1" outlineLevel="1" x14ac:dyDescent="0.25">
      <c r="D245" s="42">
        <v>-1000000000000</v>
      </c>
      <c r="E245" s="45">
        <v>-7</v>
      </c>
      <c r="F245" s="44"/>
    </row>
    <row r="246" spans="4:23" hidden="1" outlineLevel="1" x14ac:dyDescent="0.25">
      <c r="D246" s="42">
        <v>-30</v>
      </c>
      <c r="E246" s="45">
        <v>-7</v>
      </c>
      <c r="F246" s="44"/>
    </row>
    <row r="247" spans="4:23" hidden="1" outlineLevel="1" x14ac:dyDescent="0.25">
      <c r="D247" s="42">
        <v>-20</v>
      </c>
      <c r="E247" s="45">
        <v>-4</v>
      </c>
      <c r="F247" s="44"/>
    </row>
    <row r="248" spans="4:23" hidden="1" outlineLevel="1" x14ac:dyDescent="0.25">
      <c r="D248" s="42">
        <v>-10</v>
      </c>
      <c r="E248" s="42">
        <v>-1</v>
      </c>
      <c r="F248" s="44"/>
    </row>
    <row r="249" spans="4:23" hidden="1" outlineLevel="1" x14ac:dyDescent="0.25">
      <c r="D249" s="42">
        <v>0</v>
      </c>
      <c r="E249" s="42">
        <v>0</v>
      </c>
      <c r="F249" s="44"/>
    </row>
    <row r="250" spans="4:23" hidden="1" outlineLevel="1" x14ac:dyDescent="0.25">
      <c r="D250" s="42">
        <v>10</v>
      </c>
      <c r="E250" s="42">
        <v>1</v>
      </c>
      <c r="F250" s="44"/>
    </row>
    <row r="251" spans="4:23" hidden="1" outlineLevel="1" x14ac:dyDescent="0.25">
      <c r="D251" s="42">
        <v>20</v>
      </c>
      <c r="E251" s="42">
        <v>4</v>
      </c>
      <c r="F251" s="44"/>
    </row>
    <row r="252" spans="4:23" hidden="1" outlineLevel="1" x14ac:dyDescent="0.25">
      <c r="D252" s="42">
        <v>30</v>
      </c>
      <c r="E252" s="42">
        <v>7</v>
      </c>
      <c r="F252" s="44"/>
    </row>
    <row r="253" spans="4:23" hidden="1" outlineLevel="1" x14ac:dyDescent="0.25">
      <c r="D253" s="42">
        <v>40</v>
      </c>
      <c r="E253" s="42">
        <v>10</v>
      </c>
      <c r="F253" s="44"/>
    </row>
    <row r="254" spans="4:23" hidden="1" outlineLevel="1" x14ac:dyDescent="0.25">
      <c r="D254" s="42">
        <v>50</v>
      </c>
      <c r="E254" s="42">
        <v>13</v>
      </c>
      <c r="F254" s="44"/>
    </row>
    <row r="255" spans="4:23" hidden="1" outlineLevel="1" x14ac:dyDescent="0.25">
      <c r="D255" s="42">
        <v>60</v>
      </c>
      <c r="E255" s="42">
        <v>16</v>
      </c>
      <c r="F255" s="44"/>
    </row>
    <row r="256" spans="4:23" hidden="1" outlineLevel="1" x14ac:dyDescent="0.25">
      <c r="D256" s="42">
        <v>70</v>
      </c>
      <c r="E256" s="42">
        <v>19</v>
      </c>
      <c r="F256" s="44"/>
    </row>
    <row r="257" spans="4:6" hidden="1" outlineLevel="1" x14ac:dyDescent="0.25">
      <c r="D257" s="42">
        <v>80</v>
      </c>
      <c r="E257" s="42">
        <v>22</v>
      </c>
      <c r="F257" s="44"/>
    </row>
    <row r="258" spans="4:6" hidden="1" outlineLevel="1" x14ac:dyDescent="0.25">
      <c r="D258" s="42">
        <v>90</v>
      </c>
      <c r="E258" s="42">
        <v>25</v>
      </c>
      <c r="F258" s="44"/>
    </row>
    <row r="259" spans="4:6" hidden="1" outlineLevel="1" x14ac:dyDescent="0.25">
      <c r="D259" s="42">
        <v>100</v>
      </c>
      <c r="E259" s="42">
        <v>28</v>
      </c>
      <c r="F259" s="44"/>
    </row>
    <row r="260" spans="4:6" hidden="1" outlineLevel="1" x14ac:dyDescent="0.25">
      <c r="D260" s="42">
        <v>110</v>
      </c>
      <c r="E260" s="42">
        <v>31</v>
      </c>
      <c r="F260" s="44"/>
    </row>
    <row r="261" spans="4:6" hidden="1" outlineLevel="1" x14ac:dyDescent="0.25">
      <c r="D261" s="95">
        <v>100000000000</v>
      </c>
      <c r="E261" s="95">
        <v>31</v>
      </c>
      <c r="F261" s="95"/>
    </row>
    <row r="262" spans="4:6" hidden="1" outlineLevel="1" x14ac:dyDescent="0.25"/>
    <row r="263" spans="4:6" hidden="1" outlineLevel="1" x14ac:dyDescent="0.25">
      <c r="D263" s="19"/>
      <c r="E263" s="19" t="s">
        <v>215</v>
      </c>
      <c r="F263" s="25"/>
    </row>
    <row r="264" spans="4:6" hidden="1" outlineLevel="1" x14ac:dyDescent="0.25">
      <c r="D264" s="19">
        <v>-200000</v>
      </c>
      <c r="E264" s="19">
        <v>0</v>
      </c>
      <c r="F264" s="25"/>
    </row>
    <row r="265" spans="4:6" hidden="1" outlineLevel="1" x14ac:dyDescent="0.25">
      <c r="D265" s="41">
        <v>0</v>
      </c>
      <c r="E265" s="41">
        <v>0</v>
      </c>
      <c r="F265" s="25"/>
    </row>
    <row r="266" spans="4:6" hidden="1" outlineLevel="1" x14ac:dyDescent="0.25">
      <c r="D266" s="19">
        <v>6</v>
      </c>
      <c r="E266" s="19">
        <v>1</v>
      </c>
      <c r="F266" s="25"/>
    </row>
    <row r="267" spans="4:6" hidden="1" outlineLevel="1" x14ac:dyDescent="0.25">
      <c r="D267" s="19">
        <v>21</v>
      </c>
      <c r="E267" s="19">
        <v>2</v>
      </c>
      <c r="F267" s="25"/>
    </row>
    <row r="268" spans="4:6" hidden="1" outlineLevel="1" x14ac:dyDescent="0.25">
      <c r="D268" s="19">
        <v>36</v>
      </c>
      <c r="E268" s="19">
        <v>3</v>
      </c>
      <c r="F268" s="25"/>
    </row>
    <row r="269" spans="4:6" hidden="1" outlineLevel="1" x14ac:dyDescent="0.25">
      <c r="D269" s="19">
        <v>51</v>
      </c>
      <c r="E269" s="19">
        <v>4</v>
      </c>
      <c r="F269" s="25"/>
    </row>
    <row r="270" spans="4:6" hidden="1" outlineLevel="1" x14ac:dyDescent="0.25">
      <c r="D270" s="19">
        <v>66</v>
      </c>
      <c r="E270" s="19">
        <v>5</v>
      </c>
      <c r="F270" s="25"/>
    </row>
    <row r="271" spans="4:6" hidden="1" outlineLevel="1" x14ac:dyDescent="0.25">
      <c r="D271" s="19">
        <v>81</v>
      </c>
      <c r="E271" s="19">
        <v>6</v>
      </c>
      <c r="F271" s="25"/>
    </row>
    <row r="272" spans="4:6" hidden="1" outlineLevel="1" x14ac:dyDescent="0.25">
      <c r="D272" s="19">
        <v>96</v>
      </c>
      <c r="E272" s="19">
        <v>7</v>
      </c>
      <c r="F272" s="25"/>
    </row>
    <row r="273" spans="4:6" hidden="1" outlineLevel="1" x14ac:dyDescent="0.25">
      <c r="D273" s="19">
        <v>111</v>
      </c>
      <c r="E273" s="19">
        <v>8</v>
      </c>
      <c r="F273" s="25"/>
    </row>
    <row r="274" spans="4:6" hidden="1" outlineLevel="1" x14ac:dyDescent="0.25">
      <c r="D274" s="19">
        <v>126</v>
      </c>
      <c r="E274" s="19">
        <v>9</v>
      </c>
      <c r="F274" s="25"/>
    </row>
    <row r="275" spans="4:6" hidden="1" outlineLevel="1" x14ac:dyDescent="0.25">
      <c r="D275" s="19">
        <v>141</v>
      </c>
      <c r="E275" s="19">
        <v>10</v>
      </c>
      <c r="F275" s="25"/>
    </row>
    <row r="276" spans="4:6" hidden="1" outlineLevel="1" x14ac:dyDescent="0.25">
      <c r="D276" s="19">
        <v>156</v>
      </c>
      <c r="E276" s="19">
        <v>11</v>
      </c>
      <c r="F276" s="25"/>
    </row>
    <row r="277" spans="4:6" hidden="1" outlineLevel="1" x14ac:dyDescent="0.25">
      <c r="D277" s="19">
        <v>171</v>
      </c>
      <c r="E277" s="19">
        <v>12</v>
      </c>
      <c r="F277" s="25"/>
    </row>
    <row r="278" spans="4:6" hidden="1" outlineLevel="1" x14ac:dyDescent="0.25">
      <c r="D278" s="19">
        <v>186</v>
      </c>
      <c r="E278" s="19">
        <v>13</v>
      </c>
      <c r="F278" s="25"/>
    </row>
    <row r="279" spans="4:6" hidden="1" outlineLevel="1" x14ac:dyDescent="0.25">
      <c r="D279" s="19">
        <v>201</v>
      </c>
      <c r="E279" s="19">
        <v>14</v>
      </c>
      <c r="F279" s="25"/>
    </row>
    <row r="280" spans="4:6" hidden="1" outlineLevel="1" x14ac:dyDescent="0.25">
      <c r="D280" s="19">
        <v>216</v>
      </c>
      <c r="E280" s="19">
        <v>15</v>
      </c>
      <c r="F280" s="25"/>
    </row>
    <row r="281" spans="4:6" hidden="1" outlineLevel="1" x14ac:dyDescent="0.25">
      <c r="D281" s="19">
        <v>231</v>
      </c>
      <c r="E281" s="19">
        <v>16</v>
      </c>
      <c r="F281" s="25"/>
    </row>
    <row r="282" spans="4:6" hidden="1" outlineLevel="1" x14ac:dyDescent="0.25">
      <c r="D282" s="19">
        <v>246</v>
      </c>
      <c r="E282" s="19">
        <v>17</v>
      </c>
      <c r="F282" s="25"/>
    </row>
    <row r="283" spans="4:6" hidden="1" outlineLevel="1" x14ac:dyDescent="0.25">
      <c r="D283" s="19">
        <v>261</v>
      </c>
      <c r="E283" s="19">
        <v>18</v>
      </c>
      <c r="F283" s="25"/>
    </row>
    <row r="284" spans="4:6" hidden="1" outlineLevel="1" x14ac:dyDescent="0.25">
      <c r="D284" s="19">
        <v>276</v>
      </c>
      <c r="E284" s="19">
        <v>19</v>
      </c>
      <c r="F284" s="25"/>
    </row>
    <row r="285" spans="4:6" hidden="1" outlineLevel="1" x14ac:dyDescent="0.25">
      <c r="D285" s="19">
        <v>291</v>
      </c>
      <c r="E285" s="19">
        <v>20</v>
      </c>
      <c r="F285" s="25"/>
    </row>
    <row r="286" spans="4:6" hidden="1" outlineLevel="1" x14ac:dyDescent="0.25">
      <c r="D286" s="19">
        <v>306</v>
      </c>
      <c r="E286" s="19">
        <v>21</v>
      </c>
      <c r="F286" s="25"/>
    </row>
    <row r="287" spans="4:6" hidden="1" outlineLevel="1" x14ac:dyDescent="0.25">
      <c r="D287" s="19">
        <v>321</v>
      </c>
      <c r="E287" s="19">
        <v>22</v>
      </c>
      <c r="F287" s="25"/>
    </row>
    <row r="288" spans="4:6" hidden="1" outlineLevel="1" x14ac:dyDescent="0.25">
      <c r="D288" s="19">
        <v>336</v>
      </c>
      <c r="E288" s="19">
        <v>23</v>
      </c>
      <c r="F288" s="25"/>
    </row>
    <row r="289" spans="4:6" hidden="1" outlineLevel="1" x14ac:dyDescent="0.25">
      <c r="D289" s="19">
        <v>351</v>
      </c>
      <c r="E289" s="19">
        <v>24</v>
      </c>
      <c r="F289" s="25"/>
    </row>
    <row r="290" spans="4:6" hidden="1" outlineLevel="1" x14ac:dyDescent="0.25">
      <c r="D290" s="19">
        <v>366</v>
      </c>
      <c r="E290" s="19">
        <v>25</v>
      </c>
      <c r="F290" s="25"/>
    </row>
    <row r="291" spans="4:6" hidden="1" outlineLevel="1" x14ac:dyDescent="0.25">
      <c r="D291" s="19">
        <v>381</v>
      </c>
      <c r="E291" s="19">
        <v>26</v>
      </c>
      <c r="F291" s="25"/>
    </row>
    <row r="292" spans="4:6" hidden="1" outlineLevel="1" x14ac:dyDescent="0.25">
      <c r="D292" s="19">
        <v>396</v>
      </c>
      <c r="E292" s="19">
        <v>27</v>
      </c>
      <c r="F292" s="25"/>
    </row>
    <row r="293" spans="4:6" hidden="1" outlineLevel="1" x14ac:dyDescent="0.25">
      <c r="D293" s="19">
        <v>411</v>
      </c>
      <c r="E293" s="19">
        <v>28</v>
      </c>
      <c r="F293" s="25"/>
    </row>
    <row r="294" spans="4:6" hidden="1" outlineLevel="1" x14ac:dyDescent="0.25">
      <c r="D294" s="19">
        <v>426</v>
      </c>
      <c r="E294" s="19">
        <v>29</v>
      </c>
      <c r="F294" s="25"/>
    </row>
    <row r="295" spans="4:6" hidden="1" outlineLevel="1" x14ac:dyDescent="0.25">
      <c r="D295" s="19">
        <v>441</v>
      </c>
      <c r="E295" s="19">
        <v>30</v>
      </c>
      <c r="F295" s="25"/>
    </row>
    <row r="296" spans="4:6" hidden="1" outlineLevel="1" x14ac:dyDescent="0.25">
      <c r="D296" s="19">
        <v>456</v>
      </c>
      <c r="E296" s="19">
        <v>31</v>
      </c>
      <c r="F296" s="25"/>
    </row>
    <row r="297" spans="4:6" hidden="1" outlineLevel="1" x14ac:dyDescent="0.25">
      <c r="D297" s="19">
        <v>461</v>
      </c>
      <c r="E297" s="19">
        <v>32</v>
      </c>
      <c r="F297" s="25"/>
    </row>
    <row r="298" spans="4:6" hidden="1" outlineLevel="1" x14ac:dyDescent="0.25">
      <c r="D298" s="19">
        <v>476</v>
      </c>
      <c r="E298" s="19">
        <v>33</v>
      </c>
      <c r="F298" s="25"/>
    </row>
    <row r="299" spans="4:6" hidden="1" outlineLevel="1" x14ac:dyDescent="0.25">
      <c r="D299" s="19">
        <v>491</v>
      </c>
      <c r="E299" s="19">
        <v>34</v>
      </c>
      <c r="F299" s="25"/>
    </row>
    <row r="300" spans="4:6" hidden="1" outlineLevel="1" x14ac:dyDescent="0.25">
      <c r="D300" s="19">
        <v>506</v>
      </c>
      <c r="E300" s="19">
        <v>35</v>
      </c>
      <c r="F300" s="25"/>
    </row>
    <row r="301" spans="4:6" hidden="1" outlineLevel="1" x14ac:dyDescent="0.25">
      <c r="D301" s="19">
        <v>521</v>
      </c>
      <c r="E301" s="19">
        <v>36</v>
      </c>
      <c r="F301" s="25"/>
    </row>
    <row r="302" spans="4:6" hidden="1" outlineLevel="1" x14ac:dyDescent="0.25">
      <c r="D302" s="19">
        <v>536</v>
      </c>
      <c r="E302" s="19">
        <v>37</v>
      </c>
      <c r="F302" s="25"/>
    </row>
    <row r="303" spans="4:6" hidden="1" outlineLevel="1" x14ac:dyDescent="0.25">
      <c r="D303" s="19">
        <v>551</v>
      </c>
      <c r="E303" s="19">
        <v>38</v>
      </c>
      <c r="F303" s="25"/>
    </row>
    <row r="304" spans="4:6" hidden="1" outlineLevel="1" x14ac:dyDescent="0.25">
      <c r="D304" s="19">
        <v>566</v>
      </c>
      <c r="E304" s="19">
        <v>39</v>
      </c>
      <c r="F304" s="25"/>
    </row>
    <row r="305" spans="4:6" hidden="1" outlineLevel="1" x14ac:dyDescent="0.25">
      <c r="D305" s="19">
        <v>581</v>
      </c>
      <c r="E305" s="19">
        <v>40</v>
      </c>
      <c r="F305" s="25"/>
    </row>
    <row r="306" spans="4:6" hidden="1" outlineLevel="1" x14ac:dyDescent="0.25">
      <c r="D306" s="19">
        <v>596</v>
      </c>
      <c r="E306" s="19">
        <v>41</v>
      </c>
      <c r="F306" s="25"/>
    </row>
    <row r="307" spans="4:6" hidden="1" outlineLevel="1" x14ac:dyDescent="0.25">
      <c r="D307" s="19">
        <v>611</v>
      </c>
      <c r="E307" s="19">
        <v>42</v>
      </c>
      <c r="F307" s="25"/>
    </row>
    <row r="308" spans="4:6" hidden="1" outlineLevel="1" x14ac:dyDescent="0.25">
      <c r="D308" s="19">
        <v>626</v>
      </c>
      <c r="E308" s="19">
        <v>43</v>
      </c>
      <c r="F308" s="25"/>
    </row>
    <row r="309" spans="4:6" hidden="1" outlineLevel="1" x14ac:dyDescent="0.25">
      <c r="D309" s="19">
        <v>641</v>
      </c>
      <c r="E309" s="19">
        <v>44</v>
      </c>
      <c r="F309" s="25"/>
    </row>
    <row r="310" spans="4:6" hidden="1" outlineLevel="1" x14ac:dyDescent="0.25">
      <c r="D310" s="19">
        <v>656</v>
      </c>
      <c r="E310" s="19">
        <v>45</v>
      </c>
      <c r="F310" s="25"/>
    </row>
    <row r="311" spans="4:6" hidden="1" outlineLevel="1" x14ac:dyDescent="0.25">
      <c r="D311" s="19">
        <v>671</v>
      </c>
      <c r="E311" s="19">
        <v>46</v>
      </c>
      <c r="F311" s="25"/>
    </row>
    <row r="312" spans="4:6" hidden="1" outlineLevel="1" x14ac:dyDescent="0.25">
      <c r="D312" s="19">
        <v>686</v>
      </c>
      <c r="E312" s="19">
        <v>47</v>
      </c>
      <c r="F312" s="25"/>
    </row>
    <row r="313" spans="4:6" hidden="1" outlineLevel="1" x14ac:dyDescent="0.25">
      <c r="D313" s="19">
        <v>701</v>
      </c>
      <c r="E313" s="19">
        <v>48</v>
      </c>
      <c r="F313" s="25"/>
    </row>
    <row r="314" spans="4:6" hidden="1" outlineLevel="1" x14ac:dyDescent="0.25">
      <c r="D314" s="19">
        <v>716</v>
      </c>
      <c r="E314" s="19">
        <v>49</v>
      </c>
      <c r="F314" s="25"/>
    </row>
    <row r="315" spans="4:6" hidden="1" outlineLevel="1" x14ac:dyDescent="0.25">
      <c r="D315" s="19">
        <v>731</v>
      </c>
      <c r="E315" s="19">
        <v>50</v>
      </c>
      <c r="F315" s="25"/>
    </row>
    <row r="316" spans="4:6" hidden="1" outlineLevel="1" x14ac:dyDescent="0.25">
      <c r="D316" s="19">
        <v>746</v>
      </c>
      <c r="E316" s="19">
        <v>51</v>
      </c>
      <c r="F316" s="25"/>
    </row>
    <row r="317" spans="4:6" hidden="1" outlineLevel="1" x14ac:dyDescent="0.25">
      <c r="D317" s="19">
        <v>761</v>
      </c>
      <c r="E317" s="19">
        <v>52</v>
      </c>
      <c r="F317" s="25"/>
    </row>
    <row r="318" spans="4:6" hidden="1" outlineLevel="1" x14ac:dyDescent="0.25">
      <c r="D318" s="19">
        <v>776</v>
      </c>
      <c r="E318" s="19">
        <v>53</v>
      </c>
      <c r="F318" s="25"/>
    </row>
    <row r="319" spans="4:6" hidden="1" outlineLevel="1" x14ac:dyDescent="0.25">
      <c r="D319" s="19">
        <v>791</v>
      </c>
      <c r="E319" s="19">
        <v>54</v>
      </c>
      <c r="F319" s="25"/>
    </row>
    <row r="320" spans="4:6" hidden="1" outlineLevel="1" x14ac:dyDescent="0.25">
      <c r="D320" s="19">
        <v>806</v>
      </c>
      <c r="E320" s="19">
        <v>55</v>
      </c>
      <c r="F320" s="25"/>
    </row>
    <row r="321" spans="4:6" hidden="1" outlineLevel="1" x14ac:dyDescent="0.25">
      <c r="D321" s="19">
        <v>821</v>
      </c>
      <c r="E321" s="19">
        <v>56</v>
      </c>
      <c r="F321" s="25"/>
    </row>
    <row r="322" spans="4:6" hidden="1" outlineLevel="1" x14ac:dyDescent="0.25">
      <c r="D322" s="19">
        <v>836</v>
      </c>
      <c r="E322" s="19">
        <v>57</v>
      </c>
      <c r="F322" s="25"/>
    </row>
    <row r="323" spans="4:6" hidden="1" outlineLevel="1" x14ac:dyDescent="0.25">
      <c r="D323" s="19">
        <v>851</v>
      </c>
      <c r="E323" s="19">
        <v>58</v>
      </c>
      <c r="F323" s="25"/>
    </row>
    <row r="324" spans="4:6" hidden="1" outlineLevel="1" x14ac:dyDescent="0.25">
      <c r="D324" s="19">
        <v>866</v>
      </c>
      <c r="E324" s="19">
        <v>59</v>
      </c>
      <c r="F324" s="25"/>
    </row>
    <row r="325" spans="4:6" hidden="1" outlineLevel="1" x14ac:dyDescent="0.25">
      <c r="D325" s="19">
        <v>881</v>
      </c>
      <c r="E325" s="19">
        <v>60</v>
      </c>
      <c r="F325" s="25"/>
    </row>
    <row r="326" spans="4:6" hidden="1" outlineLevel="1" x14ac:dyDescent="0.25">
      <c r="D326" s="19">
        <v>896</v>
      </c>
      <c r="E326" s="19">
        <v>61</v>
      </c>
      <c r="F326" s="25"/>
    </row>
    <row r="327" spans="4:6" hidden="1" outlineLevel="1" x14ac:dyDescent="0.25">
      <c r="D327" s="19">
        <v>911</v>
      </c>
      <c r="E327" s="19">
        <v>62</v>
      </c>
      <c r="F327" s="25"/>
    </row>
    <row r="328" spans="4:6" hidden="1" outlineLevel="1" x14ac:dyDescent="0.25">
      <c r="D328" s="19">
        <v>926</v>
      </c>
      <c r="E328" s="19">
        <v>63</v>
      </c>
      <c r="F328" s="25"/>
    </row>
    <row r="329" spans="4:6" hidden="1" outlineLevel="1" x14ac:dyDescent="0.25">
      <c r="D329" s="19">
        <v>941</v>
      </c>
      <c r="E329" s="19">
        <v>64</v>
      </c>
      <c r="F329" s="25"/>
    </row>
    <row r="330" spans="4:6" hidden="1" outlineLevel="1" x14ac:dyDescent="0.25">
      <c r="D330" s="19">
        <v>956</v>
      </c>
      <c r="E330" s="19">
        <v>65</v>
      </c>
      <c r="F330" s="25"/>
    </row>
    <row r="331" spans="4:6" hidden="1" outlineLevel="1" x14ac:dyDescent="0.25">
      <c r="D331" s="19">
        <v>971</v>
      </c>
      <c r="E331" s="19">
        <v>66</v>
      </c>
      <c r="F331" s="25"/>
    </row>
    <row r="332" spans="4:6" hidden="1" outlineLevel="1" x14ac:dyDescent="0.25">
      <c r="D332" s="19">
        <v>986</v>
      </c>
      <c r="E332" s="19">
        <v>67</v>
      </c>
      <c r="F332" s="25"/>
    </row>
    <row r="333" spans="4:6" hidden="1" outlineLevel="1" x14ac:dyDescent="0.25">
      <c r="D333" s="19">
        <v>1001</v>
      </c>
      <c r="E333" s="19">
        <v>68</v>
      </c>
      <c r="F333" s="25"/>
    </row>
    <row r="334" spans="4:6" hidden="1" outlineLevel="1" x14ac:dyDescent="0.25">
      <c r="D334" s="19">
        <v>1016</v>
      </c>
      <c r="E334" s="19">
        <v>69</v>
      </c>
      <c r="F334" s="25"/>
    </row>
    <row r="335" spans="4:6" hidden="1" outlineLevel="1" x14ac:dyDescent="0.25">
      <c r="D335" s="19">
        <v>1031</v>
      </c>
      <c r="E335" s="19">
        <v>70</v>
      </c>
      <c r="F335" s="25"/>
    </row>
    <row r="336" spans="4:6" hidden="1" outlineLevel="1" x14ac:dyDescent="0.25">
      <c r="D336" s="19">
        <v>1046</v>
      </c>
      <c r="E336" s="19">
        <v>71</v>
      </c>
      <c r="F336" s="25"/>
    </row>
    <row r="337" spans="4:6" hidden="1" outlineLevel="1" x14ac:dyDescent="0.25">
      <c r="D337" s="19">
        <v>1061</v>
      </c>
      <c r="E337" s="19">
        <v>72</v>
      </c>
      <c r="F337" s="25"/>
    </row>
    <row r="338" spans="4:6" hidden="1" outlineLevel="1" x14ac:dyDescent="0.25">
      <c r="D338" s="19">
        <v>1076</v>
      </c>
      <c r="E338" s="19">
        <v>73</v>
      </c>
      <c r="F338" s="25"/>
    </row>
    <row r="339" spans="4:6" hidden="1" outlineLevel="1" x14ac:dyDescent="0.25">
      <c r="D339" s="19">
        <v>1091</v>
      </c>
      <c r="E339" s="19">
        <v>74</v>
      </c>
      <c r="F339" s="25"/>
    </row>
    <row r="340" spans="4:6" hidden="1" outlineLevel="1" x14ac:dyDescent="0.25">
      <c r="D340" s="19">
        <v>1106</v>
      </c>
      <c r="E340" s="19">
        <v>75</v>
      </c>
      <c r="F340" s="25"/>
    </row>
    <row r="341" spans="4:6" hidden="1" outlineLevel="1" x14ac:dyDescent="0.25">
      <c r="D341" s="19">
        <v>1121</v>
      </c>
      <c r="E341" s="19">
        <v>76</v>
      </c>
      <c r="F341" s="25"/>
    </row>
    <row r="342" spans="4:6" hidden="1" outlineLevel="1" x14ac:dyDescent="0.25">
      <c r="D342" s="19">
        <v>1136</v>
      </c>
      <c r="E342" s="19">
        <v>77</v>
      </c>
      <c r="F342" s="25"/>
    </row>
    <row r="343" spans="4:6" hidden="1" outlineLevel="1" x14ac:dyDescent="0.25">
      <c r="D343" s="19">
        <v>1151</v>
      </c>
      <c r="E343" s="19">
        <v>78</v>
      </c>
      <c r="F343" s="25"/>
    </row>
    <row r="344" spans="4:6" hidden="1" outlineLevel="1" x14ac:dyDescent="0.25">
      <c r="D344" s="19">
        <v>1166</v>
      </c>
      <c r="E344" s="19">
        <v>79</v>
      </c>
      <c r="F344" s="25"/>
    </row>
    <row r="345" spans="4:6" hidden="1" outlineLevel="1" x14ac:dyDescent="0.25">
      <c r="D345" s="19">
        <v>1181</v>
      </c>
      <c r="E345" s="19">
        <v>80</v>
      </c>
      <c r="F345" s="25"/>
    </row>
    <row r="346" spans="4:6" hidden="1" outlineLevel="1" x14ac:dyDescent="0.25">
      <c r="D346" s="19">
        <v>1196</v>
      </c>
      <c r="E346" s="19">
        <v>81</v>
      </c>
      <c r="F346" s="25"/>
    </row>
    <row r="347" spans="4:6" hidden="1" outlineLevel="1" x14ac:dyDescent="0.25">
      <c r="D347" s="19">
        <v>1211</v>
      </c>
      <c r="E347" s="19">
        <v>82</v>
      </c>
      <c r="F347" s="25"/>
    </row>
    <row r="348" spans="4:6" hidden="1" outlineLevel="1" x14ac:dyDescent="0.25">
      <c r="D348" s="19">
        <v>1226</v>
      </c>
      <c r="E348" s="19">
        <v>83</v>
      </c>
      <c r="F348" s="25"/>
    </row>
    <row r="349" spans="4:6" hidden="1" outlineLevel="1" x14ac:dyDescent="0.25">
      <c r="D349" s="19">
        <v>1241</v>
      </c>
      <c r="E349" s="19">
        <v>84</v>
      </c>
      <c r="F349" s="25"/>
    </row>
    <row r="350" spans="4:6" hidden="1" outlineLevel="1" x14ac:dyDescent="0.25">
      <c r="D350" s="19">
        <v>1256</v>
      </c>
      <c r="E350" s="19">
        <v>85</v>
      </c>
      <c r="F350" s="25"/>
    </row>
    <row r="351" spans="4:6" hidden="1" outlineLevel="1" x14ac:dyDescent="0.25">
      <c r="D351" s="19">
        <v>1271</v>
      </c>
      <c r="E351" s="19">
        <v>86</v>
      </c>
      <c r="F351" s="25"/>
    </row>
    <row r="352" spans="4:6" hidden="1" outlineLevel="1" x14ac:dyDescent="0.25">
      <c r="D352" s="19">
        <v>1286</v>
      </c>
      <c r="E352" s="19">
        <v>87</v>
      </c>
      <c r="F352" s="25"/>
    </row>
    <row r="353" spans="4:6" hidden="1" outlineLevel="1" x14ac:dyDescent="0.25">
      <c r="D353" s="19">
        <v>1301</v>
      </c>
      <c r="E353" s="19">
        <v>88</v>
      </c>
      <c r="F353" s="25"/>
    </row>
    <row r="354" spans="4:6" hidden="1" outlineLevel="1" x14ac:dyDescent="0.25">
      <c r="D354" s="19">
        <v>1316</v>
      </c>
      <c r="E354" s="19">
        <v>89</v>
      </c>
      <c r="F354" s="25"/>
    </row>
    <row r="355" spans="4:6" hidden="1" outlineLevel="1" x14ac:dyDescent="0.25">
      <c r="D355" s="19">
        <v>1331</v>
      </c>
      <c r="E355" s="19">
        <v>90</v>
      </c>
      <c r="F355" s="25"/>
    </row>
    <row r="356" spans="4:6" hidden="1" outlineLevel="1" x14ac:dyDescent="0.25">
      <c r="D356" s="19">
        <v>1346</v>
      </c>
      <c r="E356" s="19">
        <v>91</v>
      </c>
      <c r="F356" s="25"/>
    </row>
    <row r="357" spans="4:6" hidden="1" outlineLevel="1" x14ac:dyDescent="0.25">
      <c r="D357" s="19">
        <v>1361</v>
      </c>
      <c r="E357" s="19">
        <v>92</v>
      </c>
      <c r="F357" s="25"/>
    </row>
    <row r="358" spans="4:6" hidden="1" outlineLevel="1" x14ac:dyDescent="0.25">
      <c r="D358" s="19">
        <v>1376</v>
      </c>
      <c r="E358" s="19">
        <v>93</v>
      </c>
      <c r="F358" s="25"/>
    </row>
    <row r="359" spans="4:6" hidden="1" outlineLevel="1" x14ac:dyDescent="0.25">
      <c r="D359" s="19">
        <v>1391</v>
      </c>
      <c r="E359" s="19">
        <v>94</v>
      </c>
      <c r="F359" s="25"/>
    </row>
    <row r="360" spans="4:6" hidden="1" outlineLevel="1" x14ac:dyDescent="0.25">
      <c r="D360" s="19">
        <v>1406</v>
      </c>
      <c r="E360" s="19">
        <v>95</v>
      </c>
      <c r="F360" s="25"/>
    </row>
    <row r="361" spans="4:6" hidden="1" outlineLevel="1" x14ac:dyDescent="0.25">
      <c r="D361" s="19">
        <v>1421</v>
      </c>
      <c r="E361" s="19">
        <v>96</v>
      </c>
      <c r="F361" s="25"/>
    </row>
    <row r="362" spans="4:6" hidden="1" outlineLevel="1" x14ac:dyDescent="0.25">
      <c r="D362" s="19">
        <v>1436</v>
      </c>
      <c r="E362" s="19">
        <v>97</v>
      </c>
      <c r="F362" s="25"/>
    </row>
    <row r="363" spans="4:6" hidden="1" outlineLevel="1" x14ac:dyDescent="0.25">
      <c r="D363" s="19">
        <v>1451</v>
      </c>
      <c r="E363" s="19">
        <v>98</v>
      </c>
      <c r="F363" s="25"/>
    </row>
    <row r="364" spans="4:6" hidden="1" outlineLevel="1" x14ac:dyDescent="0.25">
      <c r="D364" s="19">
        <v>1466</v>
      </c>
      <c r="E364" s="19">
        <v>99</v>
      </c>
      <c r="F364" s="25"/>
    </row>
    <row r="365" spans="4:6" hidden="1" outlineLevel="1" x14ac:dyDescent="0.25">
      <c r="D365" s="19">
        <v>1481</v>
      </c>
      <c r="E365" s="19">
        <v>100</v>
      </c>
      <c r="F365" s="25"/>
    </row>
    <row r="366" spans="4:6" hidden="1" outlineLevel="1" x14ac:dyDescent="0.25">
      <c r="D366" s="19">
        <v>1496</v>
      </c>
      <c r="E366" s="19">
        <v>101</v>
      </c>
      <c r="F366" s="25"/>
    </row>
    <row r="367" spans="4:6" hidden="1" outlineLevel="1" x14ac:dyDescent="0.25">
      <c r="D367" s="19">
        <v>1511</v>
      </c>
      <c r="E367" s="19">
        <v>102</v>
      </c>
      <c r="F367" s="25"/>
    </row>
    <row r="368" spans="4:6" hidden="1" outlineLevel="1" x14ac:dyDescent="0.25">
      <c r="D368" s="19">
        <v>1526</v>
      </c>
      <c r="E368" s="19">
        <v>103</v>
      </c>
      <c r="F368" s="25"/>
    </row>
    <row r="369" spans="4:6" hidden="1" outlineLevel="1" x14ac:dyDescent="0.25">
      <c r="D369" s="19">
        <v>1541</v>
      </c>
      <c r="E369" s="19">
        <v>104</v>
      </c>
      <c r="F369" s="25"/>
    </row>
    <row r="370" spans="4:6" hidden="1" outlineLevel="1" x14ac:dyDescent="0.25">
      <c r="D370" s="19">
        <v>1556</v>
      </c>
      <c r="E370" s="19">
        <v>105</v>
      </c>
      <c r="F370" s="25"/>
    </row>
    <row r="371" spans="4:6" hidden="1" outlineLevel="1" x14ac:dyDescent="0.25">
      <c r="D371" s="19">
        <v>1571</v>
      </c>
      <c r="E371" s="19">
        <v>106</v>
      </c>
      <c r="F371" s="25"/>
    </row>
    <row r="372" spans="4:6" hidden="1" outlineLevel="1" x14ac:dyDescent="0.25">
      <c r="D372" s="19">
        <v>1586</v>
      </c>
      <c r="E372" s="19">
        <v>107</v>
      </c>
      <c r="F372" s="25"/>
    </row>
    <row r="373" spans="4:6" hidden="1" outlineLevel="1" x14ac:dyDescent="0.25">
      <c r="D373" s="19">
        <v>1601</v>
      </c>
      <c r="E373" s="19">
        <v>108</v>
      </c>
      <c r="F373" s="25"/>
    </row>
    <row r="374" spans="4:6" hidden="1" outlineLevel="1" x14ac:dyDescent="0.25">
      <c r="D374" s="19">
        <v>1616</v>
      </c>
      <c r="E374" s="19">
        <v>109</v>
      </c>
      <c r="F374" s="25"/>
    </row>
    <row r="375" spans="4:6" hidden="1" outlineLevel="1" x14ac:dyDescent="0.25">
      <c r="D375" s="19">
        <v>1631</v>
      </c>
      <c r="E375" s="19">
        <v>110</v>
      </c>
      <c r="F375" s="25"/>
    </row>
    <row r="376" spans="4:6" hidden="1" outlineLevel="1" x14ac:dyDescent="0.25">
      <c r="D376" s="19">
        <v>1646</v>
      </c>
      <c r="E376" s="19">
        <v>111</v>
      </c>
      <c r="F376" s="25"/>
    </row>
    <row r="377" spans="4:6" hidden="1" outlineLevel="1" x14ac:dyDescent="0.25">
      <c r="D377" s="19">
        <v>1661</v>
      </c>
      <c r="E377" s="19">
        <v>112</v>
      </c>
      <c r="F377" s="25"/>
    </row>
    <row r="378" spans="4:6" hidden="1" outlineLevel="1" x14ac:dyDescent="0.25">
      <c r="D378" s="19">
        <v>1676</v>
      </c>
      <c r="E378" s="19">
        <v>113</v>
      </c>
      <c r="F378" s="25"/>
    </row>
    <row r="379" spans="4:6" hidden="1" outlineLevel="1" x14ac:dyDescent="0.25">
      <c r="D379" s="19">
        <v>1691</v>
      </c>
      <c r="E379" s="19">
        <v>114</v>
      </c>
      <c r="F379" s="25"/>
    </row>
    <row r="380" spans="4:6" hidden="1" outlineLevel="1" x14ac:dyDescent="0.25">
      <c r="D380" s="19">
        <v>1706</v>
      </c>
      <c r="E380" s="19">
        <v>115</v>
      </c>
      <c r="F380" s="25"/>
    </row>
    <row r="381" spans="4:6" hidden="1" outlineLevel="1" x14ac:dyDescent="0.25">
      <c r="D381" s="19">
        <v>1721</v>
      </c>
      <c r="E381" s="19">
        <v>116</v>
      </c>
      <c r="F381" s="25"/>
    </row>
    <row r="382" spans="4:6" hidden="1" outlineLevel="1" x14ac:dyDescent="0.25">
      <c r="D382" s="19">
        <v>1736</v>
      </c>
      <c r="E382" s="19">
        <v>117</v>
      </c>
      <c r="F382" s="25"/>
    </row>
    <row r="383" spans="4:6" hidden="1" outlineLevel="1" x14ac:dyDescent="0.25">
      <c r="D383" s="19">
        <v>1751</v>
      </c>
      <c r="E383" s="19">
        <v>118</v>
      </c>
      <c r="F383" s="25"/>
    </row>
    <row r="384" spans="4:6" hidden="1" outlineLevel="1" x14ac:dyDescent="0.25">
      <c r="D384" s="19">
        <v>1766</v>
      </c>
      <c r="E384" s="19">
        <v>119</v>
      </c>
      <c r="F384" s="25"/>
    </row>
    <row r="385" spans="4:6" hidden="1" outlineLevel="1" x14ac:dyDescent="0.25">
      <c r="D385" s="19">
        <v>1781</v>
      </c>
      <c r="E385" s="19">
        <v>120</v>
      </c>
      <c r="F385" s="25"/>
    </row>
    <row r="386" spans="4:6" hidden="1" outlineLevel="1" x14ac:dyDescent="0.25">
      <c r="D386" s="19">
        <v>1796</v>
      </c>
      <c r="E386" s="19">
        <v>121</v>
      </c>
      <c r="F386" s="25"/>
    </row>
    <row r="387" spans="4:6" hidden="1" outlineLevel="1" x14ac:dyDescent="0.25">
      <c r="D387" s="19">
        <v>1811</v>
      </c>
      <c r="E387" s="19">
        <v>122</v>
      </c>
      <c r="F387" s="25"/>
    </row>
    <row r="388" spans="4:6" hidden="1" outlineLevel="1" x14ac:dyDescent="0.25">
      <c r="D388" s="19">
        <v>1826</v>
      </c>
      <c r="E388" s="19">
        <v>123</v>
      </c>
      <c r="F388" s="25"/>
    </row>
    <row r="389" spans="4:6" hidden="1" outlineLevel="1" x14ac:dyDescent="0.25">
      <c r="D389" s="19">
        <v>1841</v>
      </c>
      <c r="E389" s="19">
        <v>124</v>
      </c>
      <c r="F389" s="25"/>
    </row>
    <row r="390" spans="4:6" hidden="1" outlineLevel="1" x14ac:dyDescent="0.25">
      <c r="D390" s="19">
        <v>1856</v>
      </c>
      <c r="E390" s="19">
        <v>125</v>
      </c>
      <c r="F390" s="25"/>
    </row>
    <row r="391" spans="4:6" hidden="1" outlineLevel="1" x14ac:dyDescent="0.25">
      <c r="D391" s="19">
        <v>1871</v>
      </c>
      <c r="E391" s="19">
        <v>126</v>
      </c>
      <c r="F391" s="25"/>
    </row>
    <row r="392" spans="4:6" hidden="1" outlineLevel="1" x14ac:dyDescent="0.25">
      <c r="D392" s="19">
        <v>1886</v>
      </c>
      <c r="E392" s="19">
        <v>127</v>
      </c>
      <c r="F392" s="25"/>
    </row>
    <row r="393" spans="4:6" hidden="1" outlineLevel="1" x14ac:dyDescent="0.25">
      <c r="D393" s="19">
        <v>1901</v>
      </c>
      <c r="E393" s="19">
        <v>128</v>
      </c>
      <c r="F393" s="25"/>
    </row>
    <row r="394" spans="4:6" hidden="1" outlineLevel="1" x14ac:dyDescent="0.25">
      <c r="D394" s="19">
        <v>1916</v>
      </c>
      <c r="E394" s="19">
        <v>129</v>
      </c>
      <c r="F394" s="25"/>
    </row>
    <row r="395" spans="4:6" hidden="1" outlineLevel="1" x14ac:dyDescent="0.25">
      <c r="D395" s="19">
        <v>1931</v>
      </c>
      <c r="E395" s="19">
        <v>130</v>
      </c>
      <c r="F395" s="25"/>
    </row>
    <row r="396" spans="4:6" hidden="1" outlineLevel="1" x14ac:dyDescent="0.25">
      <c r="D396" s="19">
        <v>1946</v>
      </c>
      <c r="E396" s="19">
        <v>131</v>
      </c>
      <c r="F396" s="25"/>
    </row>
    <row r="397" spans="4:6" hidden="1" outlineLevel="1" x14ac:dyDescent="0.25">
      <c r="D397" s="19">
        <v>1961</v>
      </c>
      <c r="E397" s="19">
        <v>132</v>
      </c>
      <c r="F397" s="25"/>
    </row>
    <row r="398" spans="4:6" hidden="1" outlineLevel="1" x14ac:dyDescent="0.25">
      <c r="D398" s="19">
        <v>1976</v>
      </c>
      <c r="E398" s="19">
        <v>133</v>
      </c>
      <c r="F398" s="25"/>
    </row>
    <row r="399" spans="4:6" hidden="1" outlineLevel="1" x14ac:dyDescent="0.25">
      <c r="D399" s="19">
        <v>1991</v>
      </c>
      <c r="E399" s="19">
        <v>134</v>
      </c>
      <c r="F399" s="25"/>
    </row>
    <row r="400" spans="4:6" hidden="1" outlineLevel="1" x14ac:dyDescent="0.25">
      <c r="D400" s="19">
        <v>2006</v>
      </c>
      <c r="E400" s="19">
        <v>135</v>
      </c>
      <c r="F400" s="25"/>
    </row>
    <row r="401" spans="4:6" hidden="1" outlineLevel="1" x14ac:dyDescent="0.25">
      <c r="D401" s="19">
        <v>2021</v>
      </c>
      <c r="E401" s="19">
        <v>136</v>
      </c>
      <c r="F401" s="25"/>
    </row>
    <row r="402" spans="4:6" hidden="1" outlineLevel="1" x14ac:dyDescent="0.25">
      <c r="D402" s="19">
        <v>2036</v>
      </c>
      <c r="E402" s="19">
        <v>137</v>
      </c>
      <c r="F402" s="25"/>
    </row>
    <row r="403" spans="4:6" hidden="1" outlineLevel="1" x14ac:dyDescent="0.25">
      <c r="D403" s="19">
        <v>2051</v>
      </c>
      <c r="E403" s="19">
        <v>138</v>
      </c>
      <c r="F403" s="25"/>
    </row>
    <row r="404" spans="4:6" hidden="1" outlineLevel="1" x14ac:dyDescent="0.25">
      <c r="D404" s="19">
        <v>2066</v>
      </c>
      <c r="E404" s="19">
        <v>139</v>
      </c>
      <c r="F404" s="25"/>
    </row>
    <row r="405" spans="4:6" hidden="1" outlineLevel="1" x14ac:dyDescent="0.25">
      <c r="D405" s="19">
        <v>2081</v>
      </c>
      <c r="E405" s="19">
        <v>140</v>
      </c>
      <c r="F405" s="25"/>
    </row>
    <row r="406" spans="4:6" hidden="1" outlineLevel="1" x14ac:dyDescent="0.25">
      <c r="D406" s="19">
        <v>2096</v>
      </c>
      <c r="E406" s="19">
        <v>141</v>
      </c>
      <c r="F406" s="25"/>
    </row>
    <row r="407" spans="4:6" hidden="1" outlineLevel="1" x14ac:dyDescent="0.25">
      <c r="D407" s="19">
        <v>2111</v>
      </c>
      <c r="E407" s="19">
        <v>142</v>
      </c>
      <c r="F407" s="25"/>
    </row>
    <row r="408" spans="4:6" hidden="1" outlineLevel="1" x14ac:dyDescent="0.25">
      <c r="D408" s="19">
        <v>2126</v>
      </c>
      <c r="E408" s="19">
        <v>143</v>
      </c>
      <c r="F408" s="25"/>
    </row>
    <row r="409" spans="4:6" hidden="1" outlineLevel="1" x14ac:dyDescent="0.25">
      <c r="D409" s="19">
        <v>2141</v>
      </c>
      <c r="E409" s="19">
        <v>144</v>
      </c>
      <c r="F409" s="25"/>
    </row>
    <row r="410" spans="4:6" hidden="1" outlineLevel="1" x14ac:dyDescent="0.25">
      <c r="D410" s="19">
        <v>2156</v>
      </c>
      <c r="E410" s="19">
        <v>145</v>
      </c>
      <c r="F410" s="25"/>
    </row>
    <row r="411" spans="4:6" hidden="1" outlineLevel="1" x14ac:dyDescent="0.25">
      <c r="D411" s="19">
        <v>2171</v>
      </c>
      <c r="E411" s="19">
        <v>146</v>
      </c>
      <c r="F411" s="25"/>
    </row>
    <row r="412" spans="4:6" hidden="1" outlineLevel="1" x14ac:dyDescent="0.25">
      <c r="D412" s="19">
        <v>2186</v>
      </c>
      <c r="E412" s="19">
        <v>147</v>
      </c>
      <c r="F412" s="25"/>
    </row>
    <row r="413" spans="4:6" hidden="1" outlineLevel="1" x14ac:dyDescent="0.25">
      <c r="D413" s="19">
        <v>2201</v>
      </c>
      <c r="E413" s="19">
        <v>148</v>
      </c>
      <c r="F413" s="25"/>
    </row>
    <row r="414" spans="4:6" hidden="1" outlineLevel="1" x14ac:dyDescent="0.25">
      <c r="D414" s="19">
        <v>2216</v>
      </c>
      <c r="E414" s="19">
        <v>149</v>
      </c>
      <c r="F414" s="25"/>
    </row>
    <row r="415" spans="4:6" hidden="1" outlineLevel="1" x14ac:dyDescent="0.25">
      <c r="D415" s="19">
        <v>2231</v>
      </c>
      <c r="E415" s="19">
        <v>150</v>
      </c>
      <c r="F415" s="25"/>
    </row>
    <row r="416" spans="4:6" hidden="1" outlineLevel="1" x14ac:dyDescent="0.25">
      <c r="D416" s="19">
        <v>2246</v>
      </c>
      <c r="E416" s="19">
        <v>151</v>
      </c>
      <c r="F416" s="25"/>
    </row>
    <row r="417" spans="4:6" hidden="1" outlineLevel="1" x14ac:dyDescent="0.25">
      <c r="D417" s="19">
        <v>2261</v>
      </c>
      <c r="E417" s="19">
        <v>152</v>
      </c>
      <c r="F417" s="25"/>
    </row>
    <row r="418" spans="4:6" hidden="1" outlineLevel="1" x14ac:dyDescent="0.25">
      <c r="D418" s="19">
        <v>2276</v>
      </c>
      <c r="E418" s="19">
        <v>153</v>
      </c>
      <c r="F418" s="25"/>
    </row>
    <row r="419" spans="4:6" hidden="1" outlineLevel="1" x14ac:dyDescent="0.25">
      <c r="D419" s="19">
        <v>2291</v>
      </c>
      <c r="E419" s="19">
        <v>154</v>
      </c>
      <c r="F419" s="25"/>
    </row>
    <row r="420" spans="4:6" hidden="1" outlineLevel="1" x14ac:dyDescent="0.25">
      <c r="D420" s="19">
        <v>2306</v>
      </c>
      <c r="E420" s="19">
        <v>155</v>
      </c>
      <c r="F420" s="25"/>
    </row>
    <row r="421" spans="4:6" hidden="1" outlineLevel="1" x14ac:dyDescent="0.25">
      <c r="D421" s="19">
        <v>2321</v>
      </c>
      <c r="E421" s="19">
        <v>156</v>
      </c>
      <c r="F421" s="25"/>
    </row>
    <row r="422" spans="4:6" hidden="1" outlineLevel="1" x14ac:dyDescent="0.25">
      <c r="D422" s="19">
        <v>2336</v>
      </c>
      <c r="E422" s="19">
        <v>157</v>
      </c>
      <c r="F422" s="25"/>
    </row>
    <row r="423" spans="4:6" hidden="1" outlineLevel="1" x14ac:dyDescent="0.25">
      <c r="D423" s="19">
        <v>2351</v>
      </c>
      <c r="E423" s="19">
        <v>158</v>
      </c>
      <c r="F423" s="25"/>
    </row>
    <row r="424" spans="4:6" hidden="1" outlineLevel="1" x14ac:dyDescent="0.25">
      <c r="D424" s="19">
        <v>2366</v>
      </c>
      <c r="E424" s="19">
        <v>159</v>
      </c>
      <c r="F424" s="25"/>
    </row>
    <row r="425" spans="4:6" hidden="1" outlineLevel="1" x14ac:dyDescent="0.25">
      <c r="D425" s="19">
        <v>2381</v>
      </c>
      <c r="E425" s="19">
        <v>160</v>
      </c>
      <c r="F425" s="25"/>
    </row>
    <row r="426" spans="4:6" hidden="1" outlineLevel="1" x14ac:dyDescent="0.25">
      <c r="D426" s="19">
        <v>2396</v>
      </c>
      <c r="E426" s="19">
        <v>161</v>
      </c>
      <c r="F426" s="25"/>
    </row>
    <row r="427" spans="4:6" hidden="1" outlineLevel="1" x14ac:dyDescent="0.25">
      <c r="D427" s="19">
        <v>2411</v>
      </c>
      <c r="E427" s="19">
        <v>162</v>
      </c>
      <c r="F427" s="25"/>
    </row>
    <row r="428" spans="4:6" hidden="1" outlineLevel="1" x14ac:dyDescent="0.25">
      <c r="D428" s="19">
        <v>2426</v>
      </c>
      <c r="E428" s="19">
        <v>163</v>
      </c>
      <c r="F428" s="25"/>
    </row>
    <row r="429" spans="4:6" hidden="1" outlineLevel="1" x14ac:dyDescent="0.25">
      <c r="D429" s="19">
        <v>2441</v>
      </c>
      <c r="E429" s="19">
        <v>164</v>
      </c>
      <c r="F429" s="25"/>
    </row>
    <row r="430" spans="4:6" hidden="1" outlineLevel="1" x14ac:dyDescent="0.25">
      <c r="D430" s="19">
        <v>2456</v>
      </c>
      <c r="E430" s="19">
        <v>165</v>
      </c>
      <c r="F430" s="25"/>
    </row>
    <row r="431" spans="4:6" hidden="1" outlineLevel="1" x14ac:dyDescent="0.25">
      <c r="D431" s="19">
        <v>2471</v>
      </c>
      <c r="E431" s="19">
        <v>166</v>
      </c>
      <c r="F431" s="25"/>
    </row>
    <row r="432" spans="4:6" hidden="1" outlineLevel="1" x14ac:dyDescent="0.25">
      <c r="D432" s="19">
        <v>2486</v>
      </c>
      <c r="E432" s="19">
        <v>167</v>
      </c>
      <c r="F432" s="25"/>
    </row>
    <row r="433" spans="4:6" hidden="1" outlineLevel="1" x14ac:dyDescent="0.25">
      <c r="D433" s="19">
        <v>2501</v>
      </c>
      <c r="E433" s="19">
        <v>168</v>
      </c>
      <c r="F433" s="25"/>
    </row>
    <row r="434" spans="4:6" hidden="1" outlineLevel="1" x14ac:dyDescent="0.25">
      <c r="D434" s="19">
        <v>2516</v>
      </c>
      <c r="E434" s="19">
        <v>169</v>
      </c>
      <c r="F434" s="25"/>
    </row>
    <row r="435" spans="4:6" hidden="1" outlineLevel="1" x14ac:dyDescent="0.25">
      <c r="D435" s="19">
        <v>2531</v>
      </c>
      <c r="E435" s="19">
        <v>170</v>
      </c>
      <c r="F435" s="25"/>
    </row>
    <row r="436" spans="4:6" hidden="1" outlineLevel="1" x14ac:dyDescent="0.25">
      <c r="D436" s="19">
        <v>2546</v>
      </c>
      <c r="E436" s="19">
        <v>171</v>
      </c>
      <c r="F436" s="25"/>
    </row>
    <row r="437" spans="4:6" hidden="1" outlineLevel="1" x14ac:dyDescent="0.25">
      <c r="D437" s="19">
        <v>2561</v>
      </c>
      <c r="E437" s="19">
        <v>172</v>
      </c>
      <c r="F437" s="25"/>
    </row>
    <row r="438" spans="4:6" hidden="1" outlineLevel="1" x14ac:dyDescent="0.25">
      <c r="D438" s="19">
        <v>2576</v>
      </c>
      <c r="E438" s="19">
        <v>173</v>
      </c>
      <c r="F438" s="25"/>
    </row>
    <row r="439" spans="4:6" hidden="1" outlineLevel="1" x14ac:dyDescent="0.25">
      <c r="D439" s="19">
        <v>2591</v>
      </c>
      <c r="E439" s="19">
        <v>174</v>
      </c>
      <c r="F439" s="25"/>
    </row>
    <row r="440" spans="4:6" hidden="1" outlineLevel="1" x14ac:dyDescent="0.25">
      <c r="D440" s="19">
        <v>2606</v>
      </c>
      <c r="E440" s="19">
        <v>175</v>
      </c>
      <c r="F440" s="25"/>
    </row>
    <row r="441" spans="4:6" hidden="1" outlineLevel="1" x14ac:dyDescent="0.25">
      <c r="D441" s="19">
        <v>2621</v>
      </c>
      <c r="E441" s="19">
        <v>176</v>
      </c>
      <c r="F441" s="25"/>
    </row>
    <row r="442" spans="4:6" hidden="1" outlineLevel="1" x14ac:dyDescent="0.25">
      <c r="D442" s="19">
        <v>2636</v>
      </c>
      <c r="E442" s="19">
        <v>177</v>
      </c>
      <c r="F442" s="25"/>
    </row>
    <row r="443" spans="4:6" hidden="1" outlineLevel="1" x14ac:dyDescent="0.25">
      <c r="D443" s="19">
        <v>2651</v>
      </c>
      <c r="E443" s="19">
        <v>178</v>
      </c>
      <c r="F443" s="25"/>
    </row>
    <row r="444" spans="4:6" hidden="1" outlineLevel="1" x14ac:dyDescent="0.25">
      <c r="D444" s="19">
        <v>2666</v>
      </c>
      <c r="E444" s="19">
        <v>179</v>
      </c>
      <c r="F444" s="25"/>
    </row>
    <row r="445" spans="4:6" hidden="1" outlineLevel="1" x14ac:dyDescent="0.25">
      <c r="D445" s="19">
        <v>2681</v>
      </c>
      <c r="E445" s="19">
        <v>180</v>
      </c>
      <c r="F445" s="25"/>
    </row>
    <row r="446" spans="4:6" hidden="1" outlineLevel="1" x14ac:dyDescent="0.25">
      <c r="D446" s="19">
        <v>2696</v>
      </c>
      <c r="E446" s="19">
        <v>181</v>
      </c>
      <c r="F446" s="25"/>
    </row>
    <row r="447" spans="4:6" hidden="1" outlineLevel="1" x14ac:dyDescent="0.25">
      <c r="D447" s="19">
        <v>2711</v>
      </c>
      <c r="E447" s="19">
        <v>182</v>
      </c>
      <c r="F447" s="25"/>
    </row>
    <row r="448" spans="4:6" hidden="1" outlineLevel="1" x14ac:dyDescent="0.25">
      <c r="D448" s="19">
        <v>2726</v>
      </c>
      <c r="E448" s="19">
        <v>183</v>
      </c>
      <c r="F448" s="25"/>
    </row>
    <row r="449" spans="4:6" hidden="1" outlineLevel="1" x14ac:dyDescent="0.25">
      <c r="D449" s="19">
        <v>2741</v>
      </c>
      <c r="E449" s="19">
        <v>184</v>
      </c>
      <c r="F449" s="25"/>
    </row>
    <row r="450" spans="4:6" hidden="1" outlineLevel="1" x14ac:dyDescent="0.25">
      <c r="D450" s="19">
        <v>2756</v>
      </c>
      <c r="E450" s="19">
        <v>185</v>
      </c>
      <c r="F450" s="25"/>
    </row>
    <row r="451" spans="4:6" hidden="1" outlineLevel="1" x14ac:dyDescent="0.25">
      <c r="D451" s="19">
        <v>2771</v>
      </c>
      <c r="E451" s="19">
        <v>186</v>
      </c>
      <c r="F451" s="25"/>
    </row>
    <row r="452" spans="4:6" hidden="1" outlineLevel="1" x14ac:dyDescent="0.25">
      <c r="D452" s="19">
        <v>2786</v>
      </c>
      <c r="E452" s="19">
        <v>187</v>
      </c>
      <c r="F452" s="25"/>
    </row>
    <row r="453" spans="4:6" hidden="1" outlineLevel="1" x14ac:dyDescent="0.25">
      <c r="D453" s="19">
        <v>2801</v>
      </c>
      <c r="E453" s="19">
        <v>188</v>
      </c>
      <c r="F453" s="25"/>
    </row>
    <row r="454" spans="4:6" hidden="1" outlineLevel="1" x14ac:dyDescent="0.25">
      <c r="D454" s="19">
        <v>2816</v>
      </c>
      <c r="E454" s="19">
        <v>189</v>
      </c>
      <c r="F454" s="25"/>
    </row>
    <row r="455" spans="4:6" hidden="1" outlineLevel="1" x14ac:dyDescent="0.25">
      <c r="D455" s="19">
        <v>2831</v>
      </c>
      <c r="E455" s="19">
        <v>190</v>
      </c>
      <c r="F455" s="25"/>
    </row>
    <row r="456" spans="4:6" hidden="1" outlineLevel="1" x14ac:dyDescent="0.25">
      <c r="D456" s="19">
        <v>2846</v>
      </c>
      <c r="E456" s="19">
        <v>191</v>
      </c>
      <c r="F456" s="25"/>
    </row>
    <row r="457" spans="4:6" hidden="1" outlineLevel="1" x14ac:dyDescent="0.25">
      <c r="D457" s="19">
        <v>2861</v>
      </c>
      <c r="E457" s="19">
        <v>192</v>
      </c>
      <c r="F457" s="25"/>
    </row>
    <row r="458" spans="4:6" hidden="1" outlineLevel="1" x14ac:dyDescent="0.25">
      <c r="D458" s="19">
        <v>2876</v>
      </c>
      <c r="E458" s="19">
        <v>193</v>
      </c>
      <c r="F458" s="25"/>
    </row>
    <row r="459" spans="4:6" hidden="1" outlineLevel="1" x14ac:dyDescent="0.25">
      <c r="D459" s="19">
        <v>2891</v>
      </c>
      <c r="E459" s="19">
        <v>194</v>
      </c>
      <c r="F459" s="25"/>
    </row>
    <row r="460" spans="4:6" hidden="1" outlineLevel="1" x14ac:dyDescent="0.25">
      <c r="D460" s="19">
        <v>2906</v>
      </c>
      <c r="E460" s="19">
        <v>195</v>
      </c>
      <c r="F460" s="25"/>
    </row>
    <row r="461" spans="4:6" hidden="1" outlineLevel="1" x14ac:dyDescent="0.25">
      <c r="D461" s="19">
        <v>2921</v>
      </c>
      <c r="E461" s="19">
        <v>196</v>
      </c>
      <c r="F461" s="25"/>
    </row>
    <row r="462" spans="4:6" hidden="1" outlineLevel="1" x14ac:dyDescent="0.25">
      <c r="D462" s="19">
        <v>2936</v>
      </c>
      <c r="E462" s="19">
        <v>197</v>
      </c>
      <c r="F462" s="25"/>
    </row>
    <row r="463" spans="4:6" hidden="1" outlineLevel="1" x14ac:dyDescent="0.25">
      <c r="D463" s="19">
        <v>2951</v>
      </c>
      <c r="E463" s="19">
        <v>198</v>
      </c>
      <c r="F463" s="25"/>
    </row>
    <row r="464" spans="4:6" hidden="1" outlineLevel="1" x14ac:dyDescent="0.25">
      <c r="D464" s="19">
        <v>2966</v>
      </c>
      <c r="E464" s="19">
        <v>199</v>
      </c>
      <c r="F464" s="25"/>
    </row>
    <row r="465" spans="2:6" hidden="1" outlineLevel="1" x14ac:dyDescent="0.25">
      <c r="D465" s="19">
        <v>2981</v>
      </c>
      <c r="E465" s="19">
        <v>200</v>
      </c>
      <c r="F465" s="25"/>
    </row>
    <row r="466" spans="2:6" hidden="1" outlineLevel="1" x14ac:dyDescent="0.25">
      <c r="D466" s="19">
        <v>2996</v>
      </c>
      <c r="E466" s="19">
        <v>201</v>
      </c>
      <c r="F466" s="25"/>
    </row>
    <row r="467" spans="2:6" hidden="1" outlineLevel="1" x14ac:dyDescent="0.25">
      <c r="D467" s="19">
        <v>3011</v>
      </c>
      <c r="E467" s="19">
        <v>202</v>
      </c>
      <c r="F467" s="25"/>
    </row>
    <row r="468" spans="2:6" hidden="1" outlineLevel="1" x14ac:dyDescent="0.25">
      <c r="D468" s="19">
        <v>3026</v>
      </c>
      <c r="E468" s="19">
        <v>203</v>
      </c>
      <c r="F468" s="25"/>
    </row>
    <row r="469" spans="2:6" hidden="1" outlineLevel="1" x14ac:dyDescent="0.25">
      <c r="D469" s="19">
        <v>3041</v>
      </c>
      <c r="E469" s="19">
        <v>204</v>
      </c>
      <c r="F469" s="25"/>
    </row>
    <row r="470" spans="2:6" hidden="1" outlineLevel="1" x14ac:dyDescent="0.25">
      <c r="D470" s="19">
        <v>3056</v>
      </c>
      <c r="E470" s="19">
        <v>205</v>
      </c>
      <c r="F470" s="25"/>
    </row>
    <row r="471" spans="2:6" hidden="1" outlineLevel="1" x14ac:dyDescent="0.25">
      <c r="D471" s="19">
        <v>3071</v>
      </c>
      <c r="E471" s="19">
        <v>206</v>
      </c>
      <c r="F471" s="25"/>
    </row>
    <row r="472" spans="2:6" hidden="1" outlineLevel="1" x14ac:dyDescent="0.25">
      <c r="D472" s="19">
        <v>3086</v>
      </c>
      <c r="E472" s="19">
        <v>207</v>
      </c>
      <c r="F472" s="25"/>
    </row>
    <row r="473" spans="2:6" hidden="1" outlineLevel="1" x14ac:dyDescent="0.25">
      <c r="D473" s="19">
        <v>3101</v>
      </c>
      <c r="E473" s="19">
        <v>208</v>
      </c>
      <c r="F473" s="25"/>
    </row>
    <row r="474" spans="2:6" hidden="1" outlineLevel="1" x14ac:dyDescent="0.25">
      <c r="D474" s="19">
        <v>3116</v>
      </c>
      <c r="E474" s="19">
        <v>209</v>
      </c>
      <c r="F474" s="25"/>
    </row>
    <row r="475" spans="2:6" hidden="1" outlineLevel="1" x14ac:dyDescent="0.25"/>
    <row r="476" spans="2:6" hidden="1" outlineLevel="1" x14ac:dyDescent="0.25"/>
    <row r="477" spans="2:6" hidden="1" outlineLevel="1" x14ac:dyDescent="0.25">
      <c r="B477" s="7" t="s">
        <v>81</v>
      </c>
    </row>
    <row r="478" spans="2:6" hidden="1" outlineLevel="1" x14ac:dyDescent="0.25">
      <c r="D478" s="14" t="s">
        <v>8</v>
      </c>
      <c r="E478" s="1">
        <v>0</v>
      </c>
    </row>
    <row r="479" spans="2:6" hidden="1" outlineLevel="1" x14ac:dyDescent="0.25">
      <c r="D479" s="14" t="s">
        <v>40</v>
      </c>
      <c r="E479" s="7">
        <v>4</v>
      </c>
    </row>
    <row r="480" spans="2:6" hidden="1" outlineLevel="1" x14ac:dyDescent="0.25">
      <c r="D480" s="14" t="s">
        <v>41</v>
      </c>
      <c r="E480" s="7">
        <v>6</v>
      </c>
    </row>
    <row r="481" spans="4:5" hidden="1" outlineLevel="1" x14ac:dyDescent="0.25">
      <c r="D481" s="14" t="s">
        <v>42</v>
      </c>
      <c r="E481" s="7">
        <v>8</v>
      </c>
    </row>
    <row r="482" spans="4:5" hidden="1" outlineLevel="1" x14ac:dyDescent="0.25">
      <c r="D482" s="14" t="s">
        <v>43</v>
      </c>
      <c r="E482" s="7">
        <v>10</v>
      </c>
    </row>
    <row r="483" spans="4:5" hidden="1" outlineLevel="1" x14ac:dyDescent="0.25">
      <c r="D483" s="14" t="s">
        <v>44</v>
      </c>
      <c r="E483" s="7">
        <v>15</v>
      </c>
    </row>
    <row r="484" spans="4:5" hidden="1" outlineLevel="1" x14ac:dyDescent="0.25">
      <c r="D484" s="14" t="s">
        <v>45</v>
      </c>
      <c r="E484" s="7">
        <v>20</v>
      </c>
    </row>
    <row r="485" spans="4:5" hidden="1" outlineLevel="1" x14ac:dyDescent="0.25">
      <c r="D485" s="6"/>
    </row>
    <row r="486" spans="4:5" hidden="1" outlineLevel="1" x14ac:dyDescent="0.25">
      <c r="D486" s="6"/>
    </row>
    <row r="487" spans="4:5" hidden="1" outlineLevel="1" x14ac:dyDescent="0.25">
      <c r="D487" s="1"/>
    </row>
    <row r="488" spans="4:5" hidden="1" outlineLevel="1" x14ac:dyDescent="0.25">
      <c r="D488" s="14" t="s">
        <v>10</v>
      </c>
      <c r="E488" s="7">
        <v>0</v>
      </c>
    </row>
    <row r="489" spans="4:5" hidden="1" outlineLevel="1" x14ac:dyDescent="0.25">
      <c r="D489" s="14" t="s">
        <v>46</v>
      </c>
      <c r="E489" s="7">
        <v>3</v>
      </c>
    </row>
    <row r="490" spans="4:5" hidden="1" outlineLevel="1" x14ac:dyDescent="0.25">
      <c r="D490" s="14" t="s">
        <v>47</v>
      </c>
      <c r="E490" s="7">
        <v>6</v>
      </c>
    </row>
    <row r="491" spans="4:5" hidden="1" outlineLevel="1" x14ac:dyDescent="0.25">
      <c r="D491" s="14" t="s">
        <v>48</v>
      </c>
      <c r="E491" s="7">
        <v>10</v>
      </c>
    </row>
    <row r="492" spans="4:5" hidden="1" outlineLevel="1" x14ac:dyDescent="0.25">
      <c r="D492" s="14" t="s">
        <v>49</v>
      </c>
      <c r="E492" s="7">
        <v>15</v>
      </c>
    </row>
    <row r="493" spans="4:5" hidden="1" outlineLevel="1" x14ac:dyDescent="0.25"/>
    <row r="494" spans="4:5" hidden="1" outlineLevel="1" x14ac:dyDescent="0.25"/>
    <row r="495" spans="4:5" hidden="1" outlineLevel="1" x14ac:dyDescent="0.25">
      <c r="D495" s="14" t="s">
        <v>6</v>
      </c>
      <c r="E495" s="7">
        <v>0</v>
      </c>
    </row>
    <row r="496" spans="4:5" hidden="1" outlineLevel="1" x14ac:dyDescent="0.25">
      <c r="D496" s="1" t="s">
        <v>50</v>
      </c>
      <c r="E496" s="7">
        <v>3</v>
      </c>
    </row>
    <row r="497" spans="4:5" hidden="1" outlineLevel="1" x14ac:dyDescent="0.25">
      <c r="D497" s="1" t="s">
        <v>51</v>
      </c>
      <c r="E497" s="7">
        <v>10</v>
      </c>
    </row>
    <row r="498" spans="4:5" hidden="1" outlineLevel="1" x14ac:dyDescent="0.25"/>
    <row r="499" spans="4:5" hidden="1" outlineLevel="1" x14ac:dyDescent="0.25"/>
    <row r="500" spans="4:5" hidden="1" outlineLevel="1" x14ac:dyDescent="0.25"/>
    <row r="501" spans="4:5" hidden="1" outlineLevel="1" x14ac:dyDescent="0.25">
      <c r="D501" s="1" t="s">
        <v>12</v>
      </c>
      <c r="E501" s="7">
        <v>0</v>
      </c>
    </row>
    <row r="502" spans="4:5" hidden="1" outlineLevel="1" x14ac:dyDescent="0.25">
      <c r="D502" s="1" t="s">
        <v>52</v>
      </c>
      <c r="E502" s="7">
        <v>1</v>
      </c>
    </row>
    <row r="503" spans="4:5" hidden="1" outlineLevel="1" x14ac:dyDescent="0.25">
      <c r="D503" s="1" t="s">
        <v>53</v>
      </c>
      <c r="E503" s="7">
        <v>2</v>
      </c>
    </row>
    <row r="504" spans="4:5" hidden="1" outlineLevel="1" x14ac:dyDescent="0.25"/>
    <row r="505" spans="4:5" hidden="1" outlineLevel="1" x14ac:dyDescent="0.25"/>
    <row r="506" spans="4:5" hidden="1" outlineLevel="1" x14ac:dyDescent="0.25"/>
    <row r="507" spans="4:5" hidden="1" outlineLevel="1" x14ac:dyDescent="0.25"/>
    <row r="508" spans="4:5" hidden="1" outlineLevel="1" x14ac:dyDescent="0.25">
      <c r="D508" s="1" t="s">
        <v>12</v>
      </c>
      <c r="E508" s="7">
        <v>0</v>
      </c>
    </row>
    <row r="509" spans="4:5" hidden="1" outlineLevel="1" x14ac:dyDescent="0.25">
      <c r="D509" s="1" t="s">
        <v>54</v>
      </c>
      <c r="E509" s="7">
        <v>7</v>
      </c>
    </row>
    <row r="510" spans="4:5" hidden="1" outlineLevel="1" x14ac:dyDescent="0.25">
      <c r="D510" s="1" t="s">
        <v>55</v>
      </c>
      <c r="E510" s="7">
        <v>14</v>
      </c>
    </row>
    <row r="511" spans="4:5" hidden="1" outlineLevel="1" x14ac:dyDescent="0.25"/>
    <row r="512" spans="4:5" hidden="1" outlineLevel="1" x14ac:dyDescent="0.25"/>
    <row r="513" spans="4:23" hidden="1" outlineLevel="1" x14ac:dyDescent="0.25">
      <c r="D513" s="1"/>
    </row>
    <row r="514" spans="4:23" hidden="1" outlineLevel="1" x14ac:dyDescent="0.25"/>
    <row r="515" spans="4:23" hidden="1" outlineLevel="1" x14ac:dyDescent="0.25">
      <c r="D515" s="1" t="s">
        <v>6</v>
      </c>
      <c r="E515" s="7">
        <v>0</v>
      </c>
    </row>
    <row r="516" spans="4:23" hidden="1" outlineLevel="1" x14ac:dyDescent="0.25">
      <c r="D516" s="1" t="s">
        <v>56</v>
      </c>
      <c r="E516" s="7">
        <v>1</v>
      </c>
    </row>
    <row r="517" spans="4:23" hidden="1" outlineLevel="1" x14ac:dyDescent="0.25">
      <c r="D517" s="1" t="s">
        <v>57</v>
      </c>
      <c r="E517" s="7">
        <v>2</v>
      </c>
    </row>
    <row r="518" spans="4:23" hidden="1" outlineLevel="1" x14ac:dyDescent="0.25">
      <c r="D518" s="1" t="s">
        <v>58</v>
      </c>
      <c r="E518" s="7">
        <v>3</v>
      </c>
    </row>
    <row r="519" spans="4:23" hidden="1" outlineLevel="1" x14ac:dyDescent="0.25">
      <c r="D519" s="1" t="s">
        <v>59</v>
      </c>
      <c r="E519" s="7">
        <v>2</v>
      </c>
    </row>
    <row r="520" spans="4:23" hidden="1" outlineLevel="1" x14ac:dyDescent="0.25">
      <c r="D520" s="1" t="s">
        <v>60</v>
      </c>
      <c r="E520" s="7">
        <v>2</v>
      </c>
    </row>
    <row r="521" spans="4:23" hidden="1" outlineLevel="1" x14ac:dyDescent="0.25">
      <c r="D521" s="1" t="s">
        <v>61</v>
      </c>
      <c r="E521" s="7">
        <v>3</v>
      </c>
    </row>
    <row r="522" spans="4:23" hidden="1" outlineLevel="1" x14ac:dyDescent="0.25"/>
    <row r="523" spans="4:23" hidden="1" outlineLevel="1" x14ac:dyDescent="0.25"/>
    <row r="524" spans="4:23" hidden="1" outlineLevel="1" x14ac:dyDescent="0.25">
      <c r="W524" s="9"/>
    </row>
    <row r="525" spans="4:23" hidden="1" outlineLevel="1" x14ac:dyDescent="0.25">
      <c r="D525" s="1" t="s">
        <v>6</v>
      </c>
      <c r="E525" s="7">
        <v>0</v>
      </c>
      <c r="W525" s="9"/>
    </row>
    <row r="526" spans="4:23" hidden="1" outlineLevel="1" x14ac:dyDescent="0.25">
      <c r="D526" s="1" t="s">
        <v>62</v>
      </c>
      <c r="E526" s="7">
        <v>2</v>
      </c>
    </row>
    <row r="527" spans="4:23" hidden="1" outlineLevel="1" x14ac:dyDescent="0.25">
      <c r="D527" s="1" t="s">
        <v>63</v>
      </c>
      <c r="E527" s="7">
        <v>4</v>
      </c>
    </row>
    <row r="528" spans="4:23" hidden="1" outlineLevel="1" x14ac:dyDescent="0.25"/>
    <row r="529" spans="2:5" hidden="1" outlineLevel="1" x14ac:dyDescent="0.25">
      <c r="D529" s="7" t="s">
        <v>180</v>
      </c>
      <c r="E529" s="7">
        <v>0</v>
      </c>
    </row>
    <row r="530" spans="2:5" hidden="1" outlineLevel="1" x14ac:dyDescent="0.25">
      <c r="D530" s="7" t="s">
        <v>178</v>
      </c>
      <c r="E530" s="7">
        <v>3</v>
      </c>
    </row>
    <row r="531" spans="2:5" hidden="1" outlineLevel="1" x14ac:dyDescent="0.25">
      <c r="D531" s="7" t="s">
        <v>179</v>
      </c>
      <c r="E531" s="7">
        <v>6</v>
      </c>
    </row>
    <row r="532" spans="2:5" hidden="1" outlineLevel="1" x14ac:dyDescent="0.25"/>
    <row r="533" spans="2:5" hidden="1" outlineLevel="1" x14ac:dyDescent="0.25"/>
    <row r="534" spans="2:5" hidden="1" outlineLevel="1" x14ac:dyDescent="0.25"/>
    <row r="535" spans="2:5" hidden="1" outlineLevel="1" x14ac:dyDescent="0.25"/>
    <row r="536" spans="2:5" hidden="1" outlineLevel="1" x14ac:dyDescent="0.25">
      <c r="B536" s="7" t="s">
        <v>82</v>
      </c>
      <c r="E536" s="13"/>
    </row>
    <row r="537" spans="2:5" hidden="1" outlineLevel="1" x14ac:dyDescent="0.25">
      <c r="B537" s="19" t="s">
        <v>71</v>
      </c>
      <c r="C537" s="19"/>
      <c r="D537" s="46" t="s">
        <v>83</v>
      </c>
      <c r="E537" s="47"/>
    </row>
    <row r="538" spans="2:5" hidden="1" outlineLevel="1" x14ac:dyDescent="0.25">
      <c r="B538" s="4" t="str">
        <f>LOOKUP(F15,D539:E549)</f>
        <v>PTH</v>
      </c>
      <c r="D538" s="15" t="s">
        <v>241</v>
      </c>
      <c r="E538" s="7">
        <v>175</v>
      </c>
    </row>
    <row r="539" spans="2:5" hidden="1" outlineLevel="1" x14ac:dyDescent="0.25">
      <c r="D539" s="7" t="s">
        <v>31</v>
      </c>
      <c r="E539" s="6" t="s">
        <v>241</v>
      </c>
    </row>
    <row r="540" spans="2:5" hidden="1" outlineLevel="1" x14ac:dyDescent="0.25">
      <c r="D540" s="7" t="s">
        <v>36</v>
      </c>
      <c r="E540" s="6" t="s">
        <v>236</v>
      </c>
    </row>
    <row r="541" spans="2:5" hidden="1" outlineLevel="1" x14ac:dyDescent="0.25">
      <c r="D541" s="7" t="s">
        <v>37</v>
      </c>
      <c r="E541" s="6" t="s">
        <v>235</v>
      </c>
    </row>
    <row r="542" spans="2:5" hidden="1" outlineLevel="1" x14ac:dyDescent="0.25">
      <c r="D542" s="7" t="s">
        <v>38</v>
      </c>
      <c r="E542" s="6" t="s">
        <v>216</v>
      </c>
    </row>
    <row r="543" spans="2:5" hidden="1" outlineLevel="1" x14ac:dyDescent="0.25">
      <c r="D543" s="7" t="s">
        <v>39</v>
      </c>
      <c r="E543" s="6" t="s">
        <v>216</v>
      </c>
    </row>
    <row r="544" spans="2:5" hidden="1" outlineLevel="1" x14ac:dyDescent="0.25">
      <c r="D544" s="7" t="s">
        <v>32</v>
      </c>
      <c r="E544" s="6" t="s">
        <v>240</v>
      </c>
    </row>
    <row r="545" spans="2:5" hidden="1" outlineLevel="1" x14ac:dyDescent="0.25">
      <c r="D545" s="7" t="s">
        <v>33</v>
      </c>
      <c r="E545" s="6" t="s">
        <v>239</v>
      </c>
    </row>
    <row r="546" spans="2:5" hidden="1" outlineLevel="1" x14ac:dyDescent="0.25">
      <c r="D546" s="7" t="s">
        <v>34</v>
      </c>
      <c r="E546" s="6" t="s">
        <v>238</v>
      </c>
    </row>
    <row r="547" spans="2:5" hidden="1" outlineLevel="1" x14ac:dyDescent="0.25">
      <c r="D547" s="7" t="s">
        <v>35</v>
      </c>
      <c r="E547" s="6" t="s">
        <v>237</v>
      </c>
    </row>
    <row r="548" spans="2:5" hidden="1" outlineLevel="1" x14ac:dyDescent="0.25">
      <c r="D548" s="9" t="s">
        <v>30</v>
      </c>
      <c r="E548" s="6" t="s">
        <v>241</v>
      </c>
    </row>
    <row r="549" spans="2:5" hidden="1" outlineLevel="1" x14ac:dyDescent="0.25">
      <c r="D549" s="3" t="s">
        <v>29</v>
      </c>
      <c r="E549" s="6" t="s">
        <v>241</v>
      </c>
    </row>
    <row r="550" spans="2:5" hidden="1" outlineLevel="1" x14ac:dyDescent="0.25">
      <c r="E550" s="6"/>
    </row>
    <row r="551" spans="2:5" hidden="1" outlineLevel="1" x14ac:dyDescent="0.25">
      <c r="B551" s="4" t="str">
        <f>LOOKUP(F15,D552:E562)</f>
        <v>PTG</v>
      </c>
      <c r="D551" s="6" t="s">
        <v>240</v>
      </c>
      <c r="E551" s="7">
        <v>195</v>
      </c>
    </row>
    <row r="552" spans="2:5" hidden="1" outlineLevel="1" x14ac:dyDescent="0.25">
      <c r="D552" s="7" t="s">
        <v>31</v>
      </c>
      <c r="E552" s="6" t="s">
        <v>240</v>
      </c>
    </row>
    <row r="553" spans="2:5" hidden="1" outlineLevel="1" x14ac:dyDescent="0.25">
      <c r="D553" s="7" t="s">
        <v>36</v>
      </c>
      <c r="E553" s="6" t="s">
        <v>235</v>
      </c>
    </row>
    <row r="554" spans="2:5" hidden="1" outlineLevel="1" x14ac:dyDescent="0.25">
      <c r="D554" s="7" t="s">
        <v>37</v>
      </c>
      <c r="E554" s="6" t="s">
        <v>216</v>
      </c>
    </row>
    <row r="555" spans="2:5" hidden="1" outlineLevel="1" x14ac:dyDescent="0.25">
      <c r="D555" s="7" t="s">
        <v>38</v>
      </c>
      <c r="E555" s="6" t="s">
        <v>216</v>
      </c>
    </row>
    <row r="556" spans="2:5" hidden="1" outlineLevel="1" x14ac:dyDescent="0.25">
      <c r="D556" s="7" t="s">
        <v>39</v>
      </c>
      <c r="E556" s="6" t="s">
        <v>216</v>
      </c>
    </row>
    <row r="557" spans="2:5" hidden="1" outlineLevel="1" x14ac:dyDescent="0.25">
      <c r="D557" s="7" t="s">
        <v>32</v>
      </c>
      <c r="E557" s="6" t="s">
        <v>239</v>
      </c>
    </row>
    <row r="558" spans="2:5" hidden="1" outlineLevel="1" x14ac:dyDescent="0.25">
      <c r="D558" s="7" t="s">
        <v>33</v>
      </c>
      <c r="E558" s="6" t="s">
        <v>238</v>
      </c>
    </row>
    <row r="559" spans="2:5" hidden="1" outlineLevel="1" x14ac:dyDescent="0.25">
      <c r="D559" s="7" t="s">
        <v>34</v>
      </c>
      <c r="E559" s="6" t="s">
        <v>237</v>
      </c>
    </row>
    <row r="560" spans="2:5" hidden="1" outlineLevel="1" x14ac:dyDescent="0.25">
      <c r="D560" s="7" t="s">
        <v>35</v>
      </c>
      <c r="E560" s="6" t="s">
        <v>236</v>
      </c>
    </row>
    <row r="561" spans="2:5" hidden="1" outlineLevel="1" x14ac:dyDescent="0.25">
      <c r="D561" s="9" t="s">
        <v>30</v>
      </c>
      <c r="E561" s="6" t="s">
        <v>241</v>
      </c>
    </row>
    <row r="562" spans="2:5" hidden="1" outlineLevel="1" x14ac:dyDescent="0.25">
      <c r="D562" s="3" t="s">
        <v>29</v>
      </c>
      <c r="E562" s="6" t="s">
        <v>241</v>
      </c>
    </row>
    <row r="563" spans="2:5" hidden="1" outlineLevel="1" x14ac:dyDescent="0.25">
      <c r="E563" s="6"/>
    </row>
    <row r="564" spans="2:5" hidden="1" outlineLevel="1" x14ac:dyDescent="0.25">
      <c r="B564" s="4" t="str">
        <f>LOOKUP(F15,D565:E575)</f>
        <v>PTF</v>
      </c>
      <c r="D564" s="6" t="s">
        <v>239</v>
      </c>
      <c r="E564" s="7">
        <v>215</v>
      </c>
    </row>
    <row r="565" spans="2:5" hidden="1" outlineLevel="1" x14ac:dyDescent="0.25">
      <c r="D565" s="7" t="s">
        <v>31</v>
      </c>
      <c r="E565" s="6" t="s">
        <v>239</v>
      </c>
    </row>
    <row r="566" spans="2:5" hidden="1" outlineLevel="1" x14ac:dyDescent="0.25">
      <c r="D566" s="7" t="s">
        <v>36</v>
      </c>
      <c r="E566" s="6" t="s">
        <v>216</v>
      </c>
    </row>
    <row r="567" spans="2:5" hidden="1" outlineLevel="1" x14ac:dyDescent="0.25">
      <c r="D567" s="7" t="s">
        <v>37</v>
      </c>
      <c r="E567" s="6" t="s">
        <v>216</v>
      </c>
    </row>
    <row r="568" spans="2:5" hidden="1" outlineLevel="1" x14ac:dyDescent="0.25">
      <c r="D568" s="7" t="s">
        <v>38</v>
      </c>
      <c r="E568" s="6" t="s">
        <v>216</v>
      </c>
    </row>
    <row r="569" spans="2:5" hidden="1" outlineLevel="1" x14ac:dyDescent="0.25">
      <c r="D569" s="7" t="s">
        <v>39</v>
      </c>
      <c r="E569" s="6" t="s">
        <v>216</v>
      </c>
    </row>
    <row r="570" spans="2:5" hidden="1" outlineLevel="1" x14ac:dyDescent="0.25">
      <c r="D570" s="7" t="s">
        <v>32</v>
      </c>
      <c r="E570" s="6" t="s">
        <v>238</v>
      </c>
    </row>
    <row r="571" spans="2:5" hidden="1" outlineLevel="1" x14ac:dyDescent="0.25">
      <c r="D571" s="7" t="s">
        <v>33</v>
      </c>
      <c r="E571" s="6" t="s">
        <v>237</v>
      </c>
    </row>
    <row r="572" spans="2:5" hidden="1" outlineLevel="1" x14ac:dyDescent="0.25">
      <c r="D572" s="7" t="s">
        <v>34</v>
      </c>
      <c r="E572" s="6" t="s">
        <v>236</v>
      </c>
    </row>
    <row r="573" spans="2:5" hidden="1" outlineLevel="1" x14ac:dyDescent="0.25">
      <c r="D573" s="7" t="s">
        <v>35</v>
      </c>
      <c r="E573" s="6" t="s">
        <v>235</v>
      </c>
    </row>
    <row r="574" spans="2:5" hidden="1" outlineLevel="1" x14ac:dyDescent="0.25">
      <c r="D574" s="9" t="s">
        <v>30</v>
      </c>
      <c r="E574" s="6" t="s">
        <v>240</v>
      </c>
    </row>
    <row r="575" spans="2:5" hidden="1" outlineLevel="1" x14ac:dyDescent="0.25">
      <c r="D575" s="3" t="s">
        <v>29</v>
      </c>
      <c r="E575" s="6" t="s">
        <v>241</v>
      </c>
    </row>
    <row r="576" spans="2:5" hidden="1" outlineLevel="1" x14ac:dyDescent="0.25">
      <c r="E576" s="6"/>
    </row>
    <row r="577" spans="2:5" hidden="1" outlineLevel="1" x14ac:dyDescent="0.25">
      <c r="B577" s="4" t="str">
        <f>LOOKUP(F15,D578:E588)</f>
        <v>PTE</v>
      </c>
      <c r="D577" s="6" t="s">
        <v>238</v>
      </c>
      <c r="E577" s="7">
        <v>235</v>
      </c>
    </row>
    <row r="578" spans="2:5" hidden="1" outlineLevel="1" x14ac:dyDescent="0.25">
      <c r="D578" s="7" t="s">
        <v>31</v>
      </c>
      <c r="E578" s="6" t="s">
        <v>238</v>
      </c>
    </row>
    <row r="579" spans="2:5" hidden="1" outlineLevel="1" x14ac:dyDescent="0.25">
      <c r="D579" s="7" t="s">
        <v>36</v>
      </c>
      <c r="E579" s="6" t="s">
        <v>216</v>
      </c>
    </row>
    <row r="580" spans="2:5" hidden="1" outlineLevel="1" x14ac:dyDescent="0.25">
      <c r="D580" s="7" t="s">
        <v>37</v>
      </c>
      <c r="E580" s="6" t="s">
        <v>216</v>
      </c>
    </row>
    <row r="581" spans="2:5" hidden="1" outlineLevel="1" x14ac:dyDescent="0.25">
      <c r="D581" s="7" t="s">
        <v>38</v>
      </c>
      <c r="E581" s="6" t="s">
        <v>216</v>
      </c>
    </row>
    <row r="582" spans="2:5" hidden="1" outlineLevel="1" x14ac:dyDescent="0.25">
      <c r="D582" s="7" t="s">
        <v>39</v>
      </c>
      <c r="E582" s="6" t="s">
        <v>216</v>
      </c>
    </row>
    <row r="583" spans="2:5" hidden="1" outlineLevel="1" x14ac:dyDescent="0.25">
      <c r="D583" s="7" t="s">
        <v>32</v>
      </c>
      <c r="E583" s="6" t="s">
        <v>237</v>
      </c>
    </row>
    <row r="584" spans="2:5" hidden="1" outlineLevel="1" x14ac:dyDescent="0.25">
      <c r="D584" s="7" t="s">
        <v>33</v>
      </c>
      <c r="E584" s="6" t="s">
        <v>236</v>
      </c>
    </row>
    <row r="585" spans="2:5" hidden="1" outlineLevel="1" x14ac:dyDescent="0.25">
      <c r="D585" s="7" t="s">
        <v>34</v>
      </c>
      <c r="E585" s="6" t="s">
        <v>235</v>
      </c>
    </row>
    <row r="586" spans="2:5" hidden="1" outlineLevel="1" x14ac:dyDescent="0.25">
      <c r="D586" s="7" t="s">
        <v>35</v>
      </c>
      <c r="E586" s="6" t="s">
        <v>216</v>
      </c>
    </row>
    <row r="587" spans="2:5" hidden="1" outlineLevel="1" x14ac:dyDescent="0.25">
      <c r="D587" s="9" t="s">
        <v>30</v>
      </c>
      <c r="E587" s="6" t="s">
        <v>239</v>
      </c>
    </row>
    <row r="588" spans="2:5" hidden="1" outlineLevel="1" x14ac:dyDescent="0.25">
      <c r="D588" s="3" t="s">
        <v>29</v>
      </c>
      <c r="E588" s="6" t="s">
        <v>240</v>
      </c>
    </row>
    <row r="589" spans="2:5" hidden="1" outlineLevel="1" x14ac:dyDescent="0.25">
      <c r="E589" s="6"/>
    </row>
    <row r="590" spans="2:5" hidden="1" outlineLevel="1" x14ac:dyDescent="0.25">
      <c r="B590" s="4" t="str">
        <f>LOOKUP(F15,D591:E603)</f>
        <v>PTD</v>
      </c>
      <c r="D590" s="15" t="s">
        <v>212</v>
      </c>
      <c r="E590" s="7">
        <v>245</v>
      </c>
    </row>
    <row r="591" spans="2:5" hidden="1" outlineLevel="1" x14ac:dyDescent="0.25">
      <c r="D591" s="7" t="s">
        <v>31</v>
      </c>
      <c r="E591" s="6" t="s">
        <v>237</v>
      </c>
    </row>
    <row r="592" spans="2:5" hidden="1" outlineLevel="1" x14ac:dyDescent="0.25">
      <c r="D592" s="7" t="s">
        <v>36</v>
      </c>
      <c r="E592" s="6" t="s">
        <v>216</v>
      </c>
    </row>
    <row r="593" spans="2:22" hidden="1" outlineLevel="1" x14ac:dyDescent="0.25">
      <c r="D593" s="7" t="s">
        <v>37</v>
      </c>
      <c r="E593" s="6" t="s">
        <v>216</v>
      </c>
    </row>
    <row r="594" spans="2:22" hidden="1" outlineLevel="1" x14ac:dyDescent="0.25">
      <c r="D594" s="7" t="s">
        <v>38</v>
      </c>
      <c r="E594" s="6" t="s">
        <v>216</v>
      </c>
    </row>
    <row r="595" spans="2:22" hidden="1" outlineLevel="1" x14ac:dyDescent="0.25">
      <c r="D595" s="7" t="s">
        <v>39</v>
      </c>
      <c r="E595" s="6" t="s">
        <v>216</v>
      </c>
    </row>
    <row r="596" spans="2:22" hidden="1" outlineLevel="1" x14ac:dyDescent="0.25">
      <c r="D596" s="7" t="s">
        <v>32</v>
      </c>
      <c r="E596" s="6" t="s">
        <v>236</v>
      </c>
    </row>
    <row r="597" spans="2:22" hidden="1" outlineLevel="1" x14ac:dyDescent="0.25">
      <c r="D597" s="7" t="s">
        <v>33</v>
      </c>
      <c r="E597" s="6" t="s">
        <v>235</v>
      </c>
    </row>
    <row r="598" spans="2:22" hidden="1" outlineLevel="1" x14ac:dyDescent="0.25">
      <c r="D598" s="7" t="s">
        <v>34</v>
      </c>
      <c r="E598" s="6" t="s">
        <v>216</v>
      </c>
    </row>
    <row r="599" spans="2:22" hidden="1" outlineLevel="1" x14ac:dyDescent="0.25">
      <c r="D599" s="7" t="s">
        <v>35</v>
      </c>
      <c r="E599" s="6" t="s">
        <v>216</v>
      </c>
    </row>
    <row r="600" spans="2:22" hidden="1" outlineLevel="1" x14ac:dyDescent="0.25">
      <c r="D600" s="9" t="s">
        <v>30</v>
      </c>
      <c r="E600" s="6" t="s">
        <v>238</v>
      </c>
    </row>
    <row r="601" spans="2:22" hidden="1" outlineLevel="1" x14ac:dyDescent="0.25">
      <c r="D601" s="3" t="s">
        <v>29</v>
      </c>
      <c r="E601" s="6" t="s">
        <v>239</v>
      </c>
      <c r="M601" s="7"/>
    </row>
    <row r="602" spans="2:22" hidden="1" outlineLevel="1" x14ac:dyDescent="0.25">
      <c r="D602" s="7" t="s">
        <v>28</v>
      </c>
      <c r="E602" s="6" t="s">
        <v>240</v>
      </c>
      <c r="F602" s="7"/>
      <c r="G602" s="7"/>
      <c r="H602" s="7"/>
      <c r="I602" s="7"/>
      <c r="J602" s="7"/>
      <c r="K602" s="7"/>
      <c r="L602" s="7"/>
      <c r="M602" s="7"/>
      <c r="N602" s="7"/>
      <c r="O602" s="7"/>
      <c r="P602" s="7"/>
      <c r="Q602" s="7"/>
      <c r="R602" s="7"/>
      <c r="S602" s="7"/>
      <c r="T602" s="7"/>
      <c r="V602" s="7"/>
    </row>
    <row r="603" spans="2:22" hidden="1" outlineLevel="1" x14ac:dyDescent="0.25">
      <c r="D603" s="7" t="s">
        <v>27</v>
      </c>
      <c r="E603" s="6" t="s">
        <v>241</v>
      </c>
      <c r="F603" s="7"/>
      <c r="G603" s="7"/>
      <c r="H603" s="7"/>
      <c r="I603" s="7"/>
      <c r="J603" s="7"/>
      <c r="K603" s="7"/>
      <c r="L603" s="7"/>
      <c r="N603" s="7"/>
      <c r="O603" s="7"/>
      <c r="P603" s="7"/>
      <c r="Q603" s="7"/>
      <c r="R603" s="7"/>
      <c r="S603" s="7"/>
      <c r="T603" s="7"/>
      <c r="V603" s="7"/>
    </row>
    <row r="604" spans="2:22" hidden="1" outlineLevel="1" x14ac:dyDescent="0.25">
      <c r="E604" s="6"/>
    </row>
    <row r="605" spans="2:22" hidden="1" outlineLevel="1" x14ac:dyDescent="0.25">
      <c r="B605" s="4" t="str">
        <f>LOOKUP(F15,D606:E619)</f>
        <v>PTC</v>
      </c>
      <c r="D605" s="6" t="s">
        <v>236</v>
      </c>
      <c r="E605" s="7">
        <v>255</v>
      </c>
    </row>
    <row r="606" spans="2:22" hidden="1" outlineLevel="1" x14ac:dyDescent="0.25">
      <c r="D606" s="7" t="s">
        <v>31</v>
      </c>
      <c r="E606" s="6" t="s">
        <v>236</v>
      </c>
    </row>
    <row r="607" spans="2:22" hidden="1" outlineLevel="1" x14ac:dyDescent="0.25">
      <c r="D607" s="7" t="s">
        <v>36</v>
      </c>
      <c r="E607" s="6" t="s">
        <v>216</v>
      </c>
    </row>
    <row r="608" spans="2:22" hidden="1" outlineLevel="1" x14ac:dyDescent="0.25">
      <c r="D608" s="7" t="s">
        <v>37</v>
      </c>
      <c r="E608" s="6" t="s">
        <v>216</v>
      </c>
    </row>
    <row r="609" spans="2:5" hidden="1" outlineLevel="1" x14ac:dyDescent="0.25">
      <c r="D609" s="7" t="s">
        <v>38</v>
      </c>
      <c r="E609" s="6" t="s">
        <v>216</v>
      </c>
    </row>
    <row r="610" spans="2:5" hidden="1" outlineLevel="1" x14ac:dyDescent="0.25">
      <c r="D610" s="7" t="s">
        <v>39</v>
      </c>
      <c r="E610" s="6" t="s">
        <v>216</v>
      </c>
    </row>
    <row r="611" spans="2:5" hidden="1" outlineLevel="1" x14ac:dyDescent="0.25">
      <c r="D611" s="7" t="s">
        <v>32</v>
      </c>
      <c r="E611" s="6" t="s">
        <v>235</v>
      </c>
    </row>
    <row r="612" spans="2:5" hidden="1" outlineLevel="1" x14ac:dyDescent="0.25">
      <c r="D612" s="7" t="s">
        <v>33</v>
      </c>
      <c r="E612" s="6" t="s">
        <v>216</v>
      </c>
    </row>
    <row r="613" spans="2:5" hidden="1" outlineLevel="1" x14ac:dyDescent="0.25">
      <c r="D613" s="7" t="s">
        <v>34</v>
      </c>
      <c r="E613" s="6" t="s">
        <v>216</v>
      </c>
    </row>
    <row r="614" spans="2:5" hidden="1" outlineLevel="1" x14ac:dyDescent="0.25">
      <c r="D614" s="7" t="s">
        <v>35</v>
      </c>
      <c r="E614" s="6" t="s">
        <v>216</v>
      </c>
    </row>
    <row r="615" spans="2:5" hidden="1" outlineLevel="1" x14ac:dyDescent="0.25">
      <c r="D615" s="9" t="s">
        <v>30</v>
      </c>
      <c r="E615" s="6" t="s">
        <v>237</v>
      </c>
    </row>
    <row r="616" spans="2:5" hidden="1" outlineLevel="1" x14ac:dyDescent="0.25">
      <c r="D616" s="3" t="s">
        <v>29</v>
      </c>
      <c r="E616" s="6" t="s">
        <v>238</v>
      </c>
    </row>
    <row r="617" spans="2:5" hidden="1" outlineLevel="1" x14ac:dyDescent="0.25">
      <c r="D617" s="7" t="s">
        <v>28</v>
      </c>
      <c r="E617" s="6" t="s">
        <v>239</v>
      </c>
    </row>
    <row r="618" spans="2:5" hidden="1" outlineLevel="1" x14ac:dyDescent="0.25">
      <c r="D618" s="7" t="s">
        <v>27</v>
      </c>
      <c r="E618" s="6" t="s">
        <v>240</v>
      </c>
    </row>
    <row r="619" spans="2:5" hidden="1" outlineLevel="1" x14ac:dyDescent="0.25">
      <c r="D619" s="7" t="s">
        <v>26</v>
      </c>
      <c r="E619" s="6" t="s">
        <v>241</v>
      </c>
    </row>
    <row r="620" spans="2:5" hidden="1" outlineLevel="1" x14ac:dyDescent="0.25">
      <c r="E620" s="6"/>
    </row>
    <row r="621" spans="2:5" hidden="1" outlineLevel="1" x14ac:dyDescent="0.25">
      <c r="B621" s="4" t="str">
        <f>LOOKUP(F15,D622:E636)</f>
        <v>PTB</v>
      </c>
      <c r="D621" s="6" t="s">
        <v>235</v>
      </c>
      <c r="E621" s="7">
        <v>265</v>
      </c>
    </row>
    <row r="622" spans="2:5" hidden="1" outlineLevel="1" x14ac:dyDescent="0.25">
      <c r="D622" s="7" t="s">
        <v>31</v>
      </c>
      <c r="E622" s="6" t="s">
        <v>235</v>
      </c>
    </row>
    <row r="623" spans="2:5" hidden="1" outlineLevel="1" x14ac:dyDescent="0.25">
      <c r="D623" s="7" t="s">
        <v>36</v>
      </c>
      <c r="E623" s="6" t="s">
        <v>216</v>
      </c>
    </row>
    <row r="624" spans="2:5" hidden="1" outlineLevel="1" x14ac:dyDescent="0.25">
      <c r="D624" s="7" t="s">
        <v>37</v>
      </c>
      <c r="E624" s="6" t="s">
        <v>216</v>
      </c>
    </row>
    <row r="625" spans="4:5" hidden="1" outlineLevel="1" x14ac:dyDescent="0.25">
      <c r="D625" s="7" t="s">
        <v>38</v>
      </c>
      <c r="E625" s="6" t="s">
        <v>216</v>
      </c>
    </row>
    <row r="626" spans="4:5" hidden="1" outlineLevel="1" x14ac:dyDescent="0.25">
      <c r="D626" s="7" t="s">
        <v>39</v>
      </c>
      <c r="E626" s="6" t="s">
        <v>216</v>
      </c>
    </row>
    <row r="627" spans="4:5" hidden="1" outlineLevel="1" x14ac:dyDescent="0.25">
      <c r="D627" s="7" t="s">
        <v>32</v>
      </c>
      <c r="E627" s="6" t="s">
        <v>216</v>
      </c>
    </row>
    <row r="628" spans="4:5" hidden="1" outlineLevel="1" x14ac:dyDescent="0.25">
      <c r="D628" s="7" t="s">
        <v>33</v>
      </c>
      <c r="E628" s="6" t="s">
        <v>216</v>
      </c>
    </row>
    <row r="629" spans="4:5" hidden="1" outlineLevel="1" x14ac:dyDescent="0.25">
      <c r="D629" s="7" t="s">
        <v>34</v>
      </c>
      <c r="E629" s="6" t="s">
        <v>216</v>
      </c>
    </row>
    <row r="630" spans="4:5" hidden="1" outlineLevel="1" x14ac:dyDescent="0.25">
      <c r="D630" s="7" t="s">
        <v>35</v>
      </c>
      <c r="E630" s="6" t="s">
        <v>216</v>
      </c>
    </row>
    <row r="631" spans="4:5" hidden="1" outlineLevel="1" x14ac:dyDescent="0.25">
      <c r="D631" s="9" t="s">
        <v>30</v>
      </c>
      <c r="E631" s="6" t="s">
        <v>236</v>
      </c>
    </row>
    <row r="632" spans="4:5" hidden="1" outlineLevel="1" x14ac:dyDescent="0.25">
      <c r="D632" s="3" t="s">
        <v>29</v>
      </c>
      <c r="E632" s="6" t="s">
        <v>237</v>
      </c>
    </row>
    <row r="633" spans="4:5" hidden="1" outlineLevel="1" x14ac:dyDescent="0.25">
      <c r="D633" s="7" t="s">
        <v>28</v>
      </c>
      <c r="E633" s="6" t="s">
        <v>238</v>
      </c>
    </row>
    <row r="634" spans="4:5" hidden="1" outlineLevel="1" x14ac:dyDescent="0.25">
      <c r="D634" s="7" t="s">
        <v>27</v>
      </c>
      <c r="E634" s="6" t="s">
        <v>239</v>
      </c>
    </row>
    <row r="635" spans="4:5" hidden="1" outlineLevel="1" x14ac:dyDescent="0.25">
      <c r="D635" s="7" t="s">
        <v>26</v>
      </c>
      <c r="E635" s="6" t="s">
        <v>240</v>
      </c>
    </row>
    <row r="636" spans="4:5" hidden="1" outlineLevel="1" x14ac:dyDescent="0.25">
      <c r="D636" s="7" t="s">
        <v>25</v>
      </c>
      <c r="E636" s="6" t="s">
        <v>241</v>
      </c>
    </row>
    <row r="637" spans="4:5" hidden="1" outlineLevel="1" x14ac:dyDescent="0.25">
      <c r="E637" s="6"/>
    </row>
    <row r="638" spans="4:5" hidden="1" outlineLevel="1" x14ac:dyDescent="0.25"/>
    <row r="639" spans="4:5" hidden="1" outlineLevel="1" x14ac:dyDescent="0.25"/>
    <row r="640" spans="4:5" hidden="1" outlineLevel="1" x14ac:dyDescent="0.25"/>
    <row r="641" spans="23:144" hidden="1" outlineLevel="1" x14ac:dyDescent="0.25"/>
    <row r="642" spans="23:144" hidden="1" outlineLevel="1" x14ac:dyDescent="0.25"/>
    <row r="643" spans="23:144" hidden="1" outlineLevel="1" x14ac:dyDescent="0.25"/>
    <row r="644" spans="23:144" hidden="1" outlineLevel="1" x14ac:dyDescent="0.25"/>
    <row r="645" spans="23:144" hidden="1" outlineLevel="1" x14ac:dyDescent="0.25"/>
    <row r="646" spans="23:144" hidden="1" outlineLevel="1" x14ac:dyDescent="0.25"/>
    <row r="647" spans="23:144" hidden="1" outlineLevel="1" x14ac:dyDescent="0.25"/>
    <row r="648" spans="23:144" hidden="1" outlineLevel="1" x14ac:dyDescent="0.25"/>
    <row r="649" spans="23:144" hidden="1" outlineLevel="1" x14ac:dyDescent="0.25"/>
    <row r="650" spans="23:144" hidden="1" outlineLevel="1" x14ac:dyDescent="0.25">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c r="CA650" s="7"/>
      <c r="CB650" s="7"/>
      <c r="CC650" s="7"/>
      <c r="CD650" s="7"/>
      <c r="CE650" s="7"/>
      <c r="CF650" s="7"/>
      <c r="CG650" s="7"/>
      <c r="CH650" s="7"/>
      <c r="CI650" s="7"/>
      <c r="CJ650" s="7"/>
      <c r="CK650" s="7"/>
      <c r="CL650" s="7"/>
      <c r="CM650" s="7"/>
      <c r="CN650" s="7"/>
      <c r="CO650" s="7"/>
      <c r="CP650" s="7"/>
      <c r="CQ650" s="7"/>
      <c r="CR650" s="7"/>
      <c r="CS650" s="7"/>
      <c r="CT650" s="7"/>
      <c r="CU650" s="7"/>
      <c r="CV650" s="7"/>
      <c r="CW650" s="7"/>
      <c r="CX650" s="7"/>
      <c r="CY650" s="7"/>
      <c r="CZ650" s="7"/>
      <c r="DA650" s="7"/>
      <c r="DB650" s="7"/>
      <c r="DC650" s="7"/>
      <c r="DD650" s="7"/>
      <c r="DE650" s="7"/>
      <c r="DF650" s="7"/>
      <c r="DG650" s="7"/>
      <c r="DH650" s="7"/>
      <c r="DI650" s="7"/>
      <c r="DJ650" s="7"/>
      <c r="DK650" s="7"/>
      <c r="DL650" s="7"/>
      <c r="DM650" s="7"/>
      <c r="DN650" s="7"/>
      <c r="DO650" s="7"/>
      <c r="DP650" s="7"/>
      <c r="DQ650" s="7"/>
      <c r="DR650" s="7"/>
      <c r="DS650" s="7"/>
      <c r="DT650" s="7"/>
      <c r="DU650" s="7"/>
      <c r="DV650" s="7"/>
      <c r="DW650" s="7"/>
      <c r="DX650" s="7"/>
      <c r="DY650" s="7"/>
      <c r="DZ650" s="7"/>
      <c r="EA650" s="7"/>
      <c r="EB650" s="7"/>
      <c r="EC650" s="7"/>
      <c r="ED650" s="7"/>
      <c r="EE650" s="7"/>
      <c r="EF650" s="7"/>
      <c r="EG650" s="7"/>
      <c r="EH650" s="7"/>
      <c r="EI650" s="7"/>
      <c r="EJ650" s="7"/>
      <c r="EK650" s="7"/>
      <c r="EL650" s="7"/>
      <c r="EM650" s="7"/>
      <c r="EN650" s="7"/>
    </row>
    <row r="651" spans="23:144" hidden="1" outlineLevel="1" x14ac:dyDescent="0.25">
      <c r="W651" s="24"/>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c r="CA651" s="7"/>
      <c r="CB651" s="7"/>
      <c r="CC651" s="7"/>
      <c r="CD651" s="7"/>
      <c r="CE651" s="7"/>
      <c r="CF651" s="7"/>
      <c r="CG651" s="7"/>
      <c r="CH651" s="7"/>
      <c r="CI651" s="7"/>
      <c r="CJ651" s="7"/>
      <c r="CK651" s="7"/>
      <c r="CL651" s="7"/>
      <c r="CM651" s="7"/>
      <c r="CN651" s="7"/>
      <c r="CO651" s="7"/>
      <c r="CP651" s="7"/>
      <c r="CQ651" s="7"/>
      <c r="CR651" s="7"/>
      <c r="CS651" s="7"/>
      <c r="CT651" s="7"/>
      <c r="CU651" s="7"/>
      <c r="CV651" s="7"/>
      <c r="CW651" s="7"/>
      <c r="CX651" s="7"/>
      <c r="CY651" s="7"/>
      <c r="CZ651" s="7"/>
      <c r="DA651" s="7"/>
      <c r="DB651" s="7"/>
      <c r="DC651" s="7"/>
      <c r="DD651" s="7"/>
      <c r="DE651" s="7"/>
      <c r="DF651" s="7"/>
      <c r="DG651" s="7"/>
      <c r="DH651" s="7"/>
      <c r="DI651" s="7"/>
      <c r="DJ651" s="7"/>
      <c r="DK651" s="7"/>
      <c r="DL651" s="7"/>
      <c r="DM651" s="7"/>
      <c r="DN651" s="7"/>
      <c r="DO651" s="7"/>
      <c r="DP651" s="7"/>
      <c r="DQ651" s="7"/>
      <c r="DR651" s="7"/>
      <c r="DS651" s="7"/>
      <c r="DT651" s="7"/>
      <c r="DU651" s="7"/>
      <c r="DV651" s="7"/>
      <c r="DW651" s="7"/>
      <c r="DX651" s="7"/>
      <c r="DY651" s="7"/>
      <c r="DZ651" s="7"/>
      <c r="EA651" s="7"/>
      <c r="EB651" s="7"/>
      <c r="EC651" s="7"/>
      <c r="ED651" s="7"/>
      <c r="EE651" s="7"/>
      <c r="EF651" s="7"/>
      <c r="EG651" s="7"/>
      <c r="EH651" s="7"/>
      <c r="EI651" s="7"/>
      <c r="EJ651" s="7"/>
      <c r="EK651" s="7"/>
      <c r="EL651" s="7"/>
      <c r="EM651" s="7"/>
      <c r="EN651" s="7"/>
    </row>
    <row r="652" spans="23:144" hidden="1" outlineLevel="1" x14ac:dyDescent="0.25">
      <c r="W652" s="24"/>
    </row>
    <row r="653" spans="23:144" hidden="1" outlineLevel="1" x14ac:dyDescent="0.25"/>
    <row r="654" spans="23:144" hidden="1" outlineLevel="1" x14ac:dyDescent="0.25"/>
    <row r="655" spans="23:144" hidden="1" outlineLevel="1" x14ac:dyDescent="0.25"/>
    <row r="656" spans="23:144" hidden="1" outlineLevel="1" x14ac:dyDescent="0.25"/>
    <row r="657" hidden="1" outlineLevel="1" x14ac:dyDescent="0.25"/>
    <row r="658" hidden="1" outlineLevel="1" x14ac:dyDescent="0.25"/>
    <row r="659" hidden="1" outlineLevel="1" x14ac:dyDescent="0.25"/>
    <row r="660" hidden="1" outlineLevel="1" x14ac:dyDescent="0.25"/>
    <row r="661" hidden="1" outlineLevel="1" x14ac:dyDescent="0.25"/>
    <row r="662" hidden="1" outlineLevel="1" x14ac:dyDescent="0.25"/>
    <row r="663" hidden="1" outlineLevel="1" x14ac:dyDescent="0.25"/>
    <row r="664" hidden="1" outlineLevel="1" x14ac:dyDescent="0.25"/>
    <row r="665" hidden="1" outlineLevel="1" x14ac:dyDescent="0.25"/>
    <row r="666" hidden="1" outlineLevel="1" x14ac:dyDescent="0.25"/>
    <row r="667" hidden="1" outlineLevel="1" x14ac:dyDescent="0.25"/>
    <row r="668" hidden="1" outlineLevel="1" x14ac:dyDescent="0.25"/>
    <row r="669" hidden="1" outlineLevel="1" x14ac:dyDescent="0.25"/>
    <row r="670" hidden="1" outlineLevel="1" x14ac:dyDescent="0.25"/>
    <row r="671" hidden="1" outlineLevel="1" x14ac:dyDescent="0.25"/>
    <row r="672" hidden="1" outlineLevel="1" x14ac:dyDescent="0.25"/>
    <row r="673" hidden="1" outlineLevel="1" x14ac:dyDescent="0.25"/>
    <row r="674" hidden="1" outlineLevel="1" x14ac:dyDescent="0.25"/>
    <row r="675" hidden="1" outlineLevel="1" x14ac:dyDescent="0.25"/>
    <row r="676" hidden="1" outlineLevel="1" x14ac:dyDescent="0.25"/>
    <row r="677" hidden="1" outlineLevel="1" x14ac:dyDescent="0.25"/>
    <row r="678" hidden="1" outlineLevel="1" x14ac:dyDescent="0.25"/>
    <row r="679" hidden="1" outlineLevel="1" x14ac:dyDescent="0.25"/>
    <row r="680" hidden="1" outlineLevel="1" x14ac:dyDescent="0.25"/>
    <row r="681" hidden="1" outlineLevel="1" x14ac:dyDescent="0.25"/>
    <row r="682" hidden="1" outlineLevel="1" x14ac:dyDescent="0.25"/>
    <row r="683" hidden="1" outlineLevel="1" x14ac:dyDescent="0.25"/>
    <row r="684" hidden="1" outlineLevel="1" x14ac:dyDescent="0.25"/>
    <row r="685" hidden="1" outlineLevel="1" x14ac:dyDescent="0.25"/>
    <row r="686" hidden="1" outlineLevel="1" x14ac:dyDescent="0.25"/>
    <row r="687" hidden="1" outlineLevel="1" x14ac:dyDescent="0.25"/>
    <row r="688" hidden="1" outlineLevel="1" x14ac:dyDescent="0.25"/>
    <row r="689" hidden="1" outlineLevel="1" x14ac:dyDescent="0.25"/>
    <row r="690" hidden="1" outlineLevel="1" x14ac:dyDescent="0.25"/>
    <row r="691" hidden="1" outlineLevel="1" x14ac:dyDescent="0.25"/>
    <row r="692" hidden="1" outlineLevel="1" x14ac:dyDescent="0.25"/>
    <row r="693" hidden="1" outlineLevel="1" x14ac:dyDescent="0.25"/>
    <row r="694" hidden="1" outlineLevel="1" x14ac:dyDescent="0.25"/>
    <row r="695" hidden="1" outlineLevel="1" x14ac:dyDescent="0.25"/>
    <row r="696" hidden="1" outlineLevel="1" x14ac:dyDescent="0.25"/>
    <row r="697" hidden="1" outlineLevel="1" x14ac:dyDescent="0.25"/>
    <row r="698" hidden="1" outlineLevel="1" x14ac:dyDescent="0.25"/>
    <row r="699" hidden="1" outlineLevel="1" x14ac:dyDescent="0.25"/>
    <row r="700" hidden="1" outlineLevel="1" x14ac:dyDescent="0.25"/>
    <row r="701" hidden="1" outlineLevel="1" x14ac:dyDescent="0.25"/>
    <row r="702" hidden="1" outlineLevel="1" x14ac:dyDescent="0.25"/>
    <row r="703" hidden="1" outlineLevel="1" x14ac:dyDescent="0.25"/>
    <row r="704" hidden="1" outlineLevel="1" x14ac:dyDescent="0.25"/>
    <row r="705" hidden="1" outlineLevel="1" x14ac:dyDescent="0.25"/>
    <row r="706" collapsed="1" x14ac:dyDescent="0.25"/>
  </sheetData>
  <dataConsolidate/>
  <mergeCells count="40">
    <mergeCell ref="F136:V138"/>
    <mergeCell ref="F140:V141"/>
    <mergeCell ref="F161:V168"/>
    <mergeCell ref="C1:R1"/>
    <mergeCell ref="F145:V146"/>
    <mergeCell ref="E149:E150"/>
    <mergeCell ref="F149:V150"/>
    <mergeCell ref="E136:E138"/>
    <mergeCell ref="F153:V154"/>
    <mergeCell ref="E139:E141"/>
    <mergeCell ref="E46:E47"/>
    <mergeCell ref="E43:E44"/>
    <mergeCell ref="E100:E101"/>
    <mergeCell ref="E98:E99"/>
    <mergeCell ref="F40:V41"/>
    <mergeCell ref="E40:E41"/>
    <mergeCell ref="E95:E96"/>
    <mergeCell ref="E87:E88"/>
    <mergeCell ref="E89:E90"/>
    <mergeCell ref="E81:E82"/>
    <mergeCell ref="E73:E74"/>
    <mergeCell ref="E127:E129"/>
    <mergeCell ref="E125:E126"/>
    <mergeCell ref="F110:V111"/>
    <mergeCell ref="F116:V117"/>
    <mergeCell ref="F125:V126"/>
    <mergeCell ref="F127:V129"/>
    <mergeCell ref="E123:E124"/>
    <mergeCell ref="E116:E117"/>
    <mergeCell ref="E110:E111"/>
    <mergeCell ref="G2:H2"/>
    <mergeCell ref="F87:V88"/>
    <mergeCell ref="F133:V135"/>
    <mergeCell ref="F100:V101"/>
    <mergeCell ref="F73:V74"/>
    <mergeCell ref="F81:V82"/>
    <mergeCell ref="F98:V99"/>
    <mergeCell ref="F43:V44"/>
    <mergeCell ref="F89:V90"/>
    <mergeCell ref="F95:V96"/>
  </mergeCells>
  <dataValidations count="10">
    <dataValidation type="list" allowBlank="1" showInputMessage="1" showErrorMessage="1" sqref="WVO983117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E65548 JC65613 SY65613 ACU65613 AMQ65613 AWM65613 BGI65613 BQE65613 CAA65613 CJW65613 CTS65613 DDO65613 DNK65613 DXG65613 EHC65613 EQY65613 FAU65613 FKQ65613 FUM65613 GEI65613 GOE65613 GYA65613 HHW65613 HRS65613 IBO65613 ILK65613 IVG65613 JFC65613 JOY65613 JYU65613 KIQ65613 KSM65613 LCI65613 LME65613 LWA65613 MFW65613 MPS65613 MZO65613 NJK65613 NTG65613 ODC65613 OMY65613 OWU65613 PGQ65613 PQM65613 QAI65613 QKE65613 QUA65613 RDW65613 RNS65613 RXO65613 SHK65613 SRG65613 TBC65613 TKY65613 TUU65613 UEQ65613 UOM65613 UYI65613 VIE65613 VSA65613 WBW65613 WLS65613 WVO65613 E131084 JC131149 SY131149 ACU131149 AMQ131149 AWM131149 BGI131149 BQE131149 CAA131149 CJW131149 CTS131149 DDO131149 DNK131149 DXG131149 EHC131149 EQY131149 FAU131149 FKQ131149 FUM131149 GEI131149 GOE131149 GYA131149 HHW131149 HRS131149 IBO131149 ILK131149 IVG131149 JFC131149 JOY131149 JYU131149 KIQ131149 KSM131149 LCI131149 LME131149 LWA131149 MFW131149 MPS131149 MZO131149 NJK131149 NTG131149 ODC131149 OMY131149 OWU131149 PGQ131149 PQM131149 QAI131149 QKE131149 QUA131149 RDW131149 RNS131149 RXO131149 SHK131149 SRG131149 TBC131149 TKY131149 TUU131149 UEQ131149 UOM131149 UYI131149 VIE131149 VSA131149 WBW131149 WLS131149 WVO131149 E196620 JC196685 SY196685 ACU196685 AMQ196685 AWM196685 BGI196685 BQE196685 CAA196685 CJW196685 CTS196685 DDO196685 DNK196685 DXG196685 EHC196685 EQY196685 FAU196685 FKQ196685 FUM196685 GEI196685 GOE196685 GYA196685 HHW196685 HRS196685 IBO196685 ILK196685 IVG196685 JFC196685 JOY196685 JYU196685 KIQ196685 KSM196685 LCI196685 LME196685 LWA196685 MFW196685 MPS196685 MZO196685 NJK196685 NTG196685 ODC196685 OMY196685 OWU196685 PGQ196685 PQM196685 QAI196685 QKE196685 QUA196685 RDW196685 RNS196685 RXO196685 SHK196685 SRG196685 TBC196685 TKY196685 TUU196685 UEQ196685 UOM196685 UYI196685 VIE196685 VSA196685 WBW196685 WLS196685 WVO196685 E262156 JC262221 SY262221 ACU262221 AMQ262221 AWM262221 BGI262221 BQE262221 CAA262221 CJW262221 CTS262221 DDO262221 DNK262221 DXG262221 EHC262221 EQY262221 FAU262221 FKQ262221 FUM262221 GEI262221 GOE262221 GYA262221 HHW262221 HRS262221 IBO262221 ILK262221 IVG262221 JFC262221 JOY262221 JYU262221 KIQ262221 KSM262221 LCI262221 LME262221 LWA262221 MFW262221 MPS262221 MZO262221 NJK262221 NTG262221 ODC262221 OMY262221 OWU262221 PGQ262221 PQM262221 QAI262221 QKE262221 QUA262221 RDW262221 RNS262221 RXO262221 SHK262221 SRG262221 TBC262221 TKY262221 TUU262221 UEQ262221 UOM262221 UYI262221 VIE262221 VSA262221 WBW262221 WLS262221 WVO262221 E327692 JC327757 SY327757 ACU327757 AMQ327757 AWM327757 BGI327757 BQE327757 CAA327757 CJW327757 CTS327757 DDO327757 DNK327757 DXG327757 EHC327757 EQY327757 FAU327757 FKQ327757 FUM327757 GEI327757 GOE327757 GYA327757 HHW327757 HRS327757 IBO327757 ILK327757 IVG327757 JFC327757 JOY327757 JYU327757 KIQ327757 KSM327757 LCI327757 LME327757 LWA327757 MFW327757 MPS327757 MZO327757 NJK327757 NTG327757 ODC327757 OMY327757 OWU327757 PGQ327757 PQM327757 QAI327757 QKE327757 QUA327757 RDW327757 RNS327757 RXO327757 SHK327757 SRG327757 TBC327757 TKY327757 TUU327757 UEQ327757 UOM327757 UYI327757 VIE327757 VSA327757 WBW327757 WLS327757 WVO327757 E393228 JC393293 SY393293 ACU393293 AMQ393293 AWM393293 BGI393293 BQE393293 CAA393293 CJW393293 CTS393293 DDO393293 DNK393293 DXG393293 EHC393293 EQY393293 FAU393293 FKQ393293 FUM393293 GEI393293 GOE393293 GYA393293 HHW393293 HRS393293 IBO393293 ILK393293 IVG393293 JFC393293 JOY393293 JYU393293 KIQ393293 KSM393293 LCI393293 LME393293 LWA393293 MFW393293 MPS393293 MZO393293 NJK393293 NTG393293 ODC393293 OMY393293 OWU393293 PGQ393293 PQM393293 QAI393293 QKE393293 QUA393293 RDW393293 RNS393293 RXO393293 SHK393293 SRG393293 TBC393293 TKY393293 TUU393293 UEQ393293 UOM393293 UYI393293 VIE393293 VSA393293 WBW393293 WLS393293 WVO393293 E458764 JC458829 SY458829 ACU458829 AMQ458829 AWM458829 BGI458829 BQE458829 CAA458829 CJW458829 CTS458829 DDO458829 DNK458829 DXG458829 EHC458829 EQY458829 FAU458829 FKQ458829 FUM458829 GEI458829 GOE458829 GYA458829 HHW458829 HRS458829 IBO458829 ILK458829 IVG458829 JFC458829 JOY458829 JYU458829 KIQ458829 KSM458829 LCI458829 LME458829 LWA458829 MFW458829 MPS458829 MZO458829 NJK458829 NTG458829 ODC458829 OMY458829 OWU458829 PGQ458829 PQM458829 QAI458829 QKE458829 QUA458829 RDW458829 RNS458829 RXO458829 SHK458829 SRG458829 TBC458829 TKY458829 TUU458829 UEQ458829 UOM458829 UYI458829 VIE458829 VSA458829 WBW458829 WLS458829 WVO458829 E524300 JC524365 SY524365 ACU524365 AMQ524365 AWM524365 BGI524365 BQE524365 CAA524365 CJW524365 CTS524365 DDO524365 DNK524365 DXG524365 EHC524365 EQY524365 FAU524365 FKQ524365 FUM524365 GEI524365 GOE524365 GYA524365 HHW524365 HRS524365 IBO524365 ILK524365 IVG524365 JFC524365 JOY524365 JYU524365 KIQ524365 KSM524365 LCI524365 LME524365 LWA524365 MFW524365 MPS524365 MZO524365 NJK524365 NTG524365 ODC524365 OMY524365 OWU524365 PGQ524365 PQM524365 QAI524365 QKE524365 QUA524365 RDW524365 RNS524365 RXO524365 SHK524365 SRG524365 TBC524365 TKY524365 TUU524365 UEQ524365 UOM524365 UYI524365 VIE524365 VSA524365 WBW524365 WLS524365 WVO524365 E589836 JC589901 SY589901 ACU589901 AMQ589901 AWM589901 BGI589901 BQE589901 CAA589901 CJW589901 CTS589901 DDO589901 DNK589901 DXG589901 EHC589901 EQY589901 FAU589901 FKQ589901 FUM589901 GEI589901 GOE589901 GYA589901 HHW589901 HRS589901 IBO589901 ILK589901 IVG589901 JFC589901 JOY589901 JYU589901 KIQ589901 KSM589901 LCI589901 LME589901 LWA589901 MFW589901 MPS589901 MZO589901 NJK589901 NTG589901 ODC589901 OMY589901 OWU589901 PGQ589901 PQM589901 QAI589901 QKE589901 QUA589901 RDW589901 RNS589901 RXO589901 SHK589901 SRG589901 TBC589901 TKY589901 TUU589901 UEQ589901 UOM589901 UYI589901 VIE589901 VSA589901 WBW589901 WLS589901 WVO589901 E655372 JC655437 SY655437 ACU655437 AMQ655437 AWM655437 BGI655437 BQE655437 CAA655437 CJW655437 CTS655437 DDO655437 DNK655437 DXG655437 EHC655437 EQY655437 FAU655437 FKQ655437 FUM655437 GEI655437 GOE655437 GYA655437 HHW655437 HRS655437 IBO655437 ILK655437 IVG655437 JFC655437 JOY655437 JYU655437 KIQ655437 KSM655437 LCI655437 LME655437 LWA655437 MFW655437 MPS655437 MZO655437 NJK655437 NTG655437 ODC655437 OMY655437 OWU655437 PGQ655437 PQM655437 QAI655437 QKE655437 QUA655437 RDW655437 RNS655437 RXO655437 SHK655437 SRG655437 TBC655437 TKY655437 TUU655437 UEQ655437 UOM655437 UYI655437 VIE655437 VSA655437 WBW655437 WLS655437 WVO655437 E720908 JC720973 SY720973 ACU720973 AMQ720973 AWM720973 BGI720973 BQE720973 CAA720973 CJW720973 CTS720973 DDO720973 DNK720973 DXG720973 EHC720973 EQY720973 FAU720973 FKQ720973 FUM720973 GEI720973 GOE720973 GYA720973 HHW720973 HRS720973 IBO720973 ILK720973 IVG720973 JFC720973 JOY720973 JYU720973 KIQ720973 KSM720973 LCI720973 LME720973 LWA720973 MFW720973 MPS720973 MZO720973 NJK720973 NTG720973 ODC720973 OMY720973 OWU720973 PGQ720973 PQM720973 QAI720973 QKE720973 QUA720973 RDW720973 RNS720973 RXO720973 SHK720973 SRG720973 TBC720973 TKY720973 TUU720973 UEQ720973 UOM720973 UYI720973 VIE720973 VSA720973 WBW720973 WLS720973 WVO720973 E786444 JC786509 SY786509 ACU786509 AMQ786509 AWM786509 BGI786509 BQE786509 CAA786509 CJW786509 CTS786509 DDO786509 DNK786509 DXG786509 EHC786509 EQY786509 FAU786509 FKQ786509 FUM786509 GEI786509 GOE786509 GYA786509 HHW786509 HRS786509 IBO786509 ILK786509 IVG786509 JFC786509 JOY786509 JYU786509 KIQ786509 KSM786509 LCI786509 LME786509 LWA786509 MFW786509 MPS786509 MZO786509 NJK786509 NTG786509 ODC786509 OMY786509 OWU786509 PGQ786509 PQM786509 QAI786509 QKE786509 QUA786509 RDW786509 RNS786509 RXO786509 SHK786509 SRG786509 TBC786509 TKY786509 TUU786509 UEQ786509 UOM786509 UYI786509 VIE786509 VSA786509 WBW786509 WLS786509 WVO786509 E851980 JC852045 SY852045 ACU852045 AMQ852045 AWM852045 BGI852045 BQE852045 CAA852045 CJW852045 CTS852045 DDO852045 DNK852045 DXG852045 EHC852045 EQY852045 FAU852045 FKQ852045 FUM852045 GEI852045 GOE852045 GYA852045 HHW852045 HRS852045 IBO852045 ILK852045 IVG852045 JFC852045 JOY852045 JYU852045 KIQ852045 KSM852045 LCI852045 LME852045 LWA852045 MFW852045 MPS852045 MZO852045 NJK852045 NTG852045 ODC852045 OMY852045 OWU852045 PGQ852045 PQM852045 QAI852045 QKE852045 QUA852045 RDW852045 RNS852045 RXO852045 SHK852045 SRG852045 TBC852045 TKY852045 TUU852045 UEQ852045 UOM852045 UYI852045 VIE852045 VSA852045 WBW852045 WLS852045 WVO852045 E917516 JC917581 SY917581 ACU917581 AMQ917581 AWM917581 BGI917581 BQE917581 CAA917581 CJW917581 CTS917581 DDO917581 DNK917581 DXG917581 EHC917581 EQY917581 FAU917581 FKQ917581 FUM917581 GEI917581 GOE917581 GYA917581 HHW917581 HRS917581 IBO917581 ILK917581 IVG917581 JFC917581 JOY917581 JYU917581 KIQ917581 KSM917581 LCI917581 LME917581 LWA917581 MFW917581 MPS917581 MZO917581 NJK917581 NTG917581 ODC917581 OMY917581 OWU917581 PGQ917581 PQM917581 QAI917581 QKE917581 QUA917581 RDW917581 RNS917581 RXO917581 SHK917581 SRG917581 TBC917581 TKY917581 TUU917581 UEQ917581 UOM917581 UYI917581 VIE917581 VSA917581 WBW917581 WLS917581 WVO917581 E983052 JC983117 SY983117 ACU983117 AMQ983117 AWM983117 BGI983117 BQE983117 CAA983117 CJW983117 CTS983117 DDO983117 DNK983117 DXG983117 EHC983117 EQY983117 FAU983117 FKQ983117 FUM983117 GEI983117 GOE983117 GYA983117 HHW983117 HRS983117 IBO983117 ILK983117 IVG983117 JFC983117 JOY983117 JYU983117 KIQ983117 KSM983117 LCI983117 LME983117 LWA983117 MFW983117 MPS983117 MZO983117 NJK983117 NTG983117 ODC983117 OMY983117 OWU983117 PGQ983117 PQM983117 QAI983117 QKE983117 QUA983117 RDW983117 RNS983117 RXO983117 SHK983117 SRG983117 TBC983117 TKY983117 TUU983117 UEQ983117 UOM983117 UYI983117 VIE983117 VSA983117 WBW983117 WLS983117 E8">
      <formula1>$E$240:$E$242</formula1>
    </dataValidation>
    <dataValidation type="list" allowBlank="1" showInputMessage="1" showErrorMessage="1" sqref="WVO983116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E65547 JC65612 SY65612 ACU65612 AMQ65612 AWM65612 BGI65612 BQE65612 CAA65612 CJW65612 CTS65612 DDO65612 DNK65612 DXG65612 EHC65612 EQY65612 FAU65612 FKQ65612 FUM65612 GEI65612 GOE65612 GYA65612 HHW65612 HRS65612 IBO65612 ILK65612 IVG65612 JFC65612 JOY65612 JYU65612 KIQ65612 KSM65612 LCI65612 LME65612 LWA65612 MFW65612 MPS65612 MZO65612 NJK65612 NTG65612 ODC65612 OMY65612 OWU65612 PGQ65612 PQM65612 QAI65612 QKE65612 QUA65612 RDW65612 RNS65612 RXO65612 SHK65612 SRG65612 TBC65612 TKY65612 TUU65612 UEQ65612 UOM65612 UYI65612 VIE65612 VSA65612 WBW65612 WLS65612 WVO65612 E131083 JC131148 SY131148 ACU131148 AMQ131148 AWM131148 BGI131148 BQE131148 CAA131148 CJW131148 CTS131148 DDO131148 DNK131148 DXG131148 EHC131148 EQY131148 FAU131148 FKQ131148 FUM131148 GEI131148 GOE131148 GYA131148 HHW131148 HRS131148 IBO131148 ILK131148 IVG131148 JFC131148 JOY131148 JYU131148 KIQ131148 KSM131148 LCI131148 LME131148 LWA131148 MFW131148 MPS131148 MZO131148 NJK131148 NTG131148 ODC131148 OMY131148 OWU131148 PGQ131148 PQM131148 QAI131148 QKE131148 QUA131148 RDW131148 RNS131148 RXO131148 SHK131148 SRG131148 TBC131148 TKY131148 TUU131148 UEQ131148 UOM131148 UYI131148 VIE131148 VSA131148 WBW131148 WLS131148 WVO131148 E196619 JC196684 SY196684 ACU196684 AMQ196684 AWM196684 BGI196684 BQE196684 CAA196684 CJW196684 CTS196684 DDO196684 DNK196684 DXG196684 EHC196684 EQY196684 FAU196684 FKQ196684 FUM196684 GEI196684 GOE196684 GYA196684 HHW196684 HRS196684 IBO196684 ILK196684 IVG196684 JFC196684 JOY196684 JYU196684 KIQ196684 KSM196684 LCI196684 LME196684 LWA196684 MFW196684 MPS196684 MZO196684 NJK196684 NTG196684 ODC196684 OMY196684 OWU196684 PGQ196684 PQM196684 QAI196684 QKE196684 QUA196684 RDW196684 RNS196684 RXO196684 SHK196684 SRG196684 TBC196684 TKY196684 TUU196684 UEQ196684 UOM196684 UYI196684 VIE196684 VSA196684 WBW196684 WLS196684 WVO196684 E262155 JC262220 SY262220 ACU262220 AMQ262220 AWM262220 BGI262220 BQE262220 CAA262220 CJW262220 CTS262220 DDO262220 DNK262220 DXG262220 EHC262220 EQY262220 FAU262220 FKQ262220 FUM262220 GEI262220 GOE262220 GYA262220 HHW262220 HRS262220 IBO262220 ILK262220 IVG262220 JFC262220 JOY262220 JYU262220 KIQ262220 KSM262220 LCI262220 LME262220 LWA262220 MFW262220 MPS262220 MZO262220 NJK262220 NTG262220 ODC262220 OMY262220 OWU262220 PGQ262220 PQM262220 QAI262220 QKE262220 QUA262220 RDW262220 RNS262220 RXO262220 SHK262220 SRG262220 TBC262220 TKY262220 TUU262220 UEQ262220 UOM262220 UYI262220 VIE262220 VSA262220 WBW262220 WLS262220 WVO262220 E327691 JC327756 SY327756 ACU327756 AMQ327756 AWM327756 BGI327756 BQE327756 CAA327756 CJW327756 CTS327756 DDO327756 DNK327756 DXG327756 EHC327756 EQY327756 FAU327756 FKQ327756 FUM327756 GEI327756 GOE327756 GYA327756 HHW327756 HRS327756 IBO327756 ILK327756 IVG327756 JFC327756 JOY327756 JYU327756 KIQ327756 KSM327756 LCI327756 LME327756 LWA327756 MFW327756 MPS327756 MZO327756 NJK327756 NTG327756 ODC327756 OMY327756 OWU327756 PGQ327756 PQM327756 QAI327756 QKE327756 QUA327756 RDW327756 RNS327756 RXO327756 SHK327756 SRG327756 TBC327756 TKY327756 TUU327756 UEQ327756 UOM327756 UYI327756 VIE327756 VSA327756 WBW327756 WLS327756 WVO327756 E393227 JC393292 SY393292 ACU393292 AMQ393292 AWM393292 BGI393292 BQE393292 CAA393292 CJW393292 CTS393292 DDO393292 DNK393292 DXG393292 EHC393292 EQY393292 FAU393292 FKQ393292 FUM393292 GEI393292 GOE393292 GYA393292 HHW393292 HRS393292 IBO393292 ILK393292 IVG393292 JFC393292 JOY393292 JYU393292 KIQ393292 KSM393292 LCI393292 LME393292 LWA393292 MFW393292 MPS393292 MZO393292 NJK393292 NTG393292 ODC393292 OMY393292 OWU393292 PGQ393292 PQM393292 QAI393292 QKE393292 QUA393292 RDW393292 RNS393292 RXO393292 SHK393292 SRG393292 TBC393292 TKY393292 TUU393292 UEQ393292 UOM393292 UYI393292 VIE393292 VSA393292 WBW393292 WLS393292 WVO393292 E458763 JC458828 SY458828 ACU458828 AMQ458828 AWM458828 BGI458828 BQE458828 CAA458828 CJW458828 CTS458828 DDO458828 DNK458828 DXG458828 EHC458828 EQY458828 FAU458828 FKQ458828 FUM458828 GEI458828 GOE458828 GYA458828 HHW458828 HRS458828 IBO458828 ILK458828 IVG458828 JFC458828 JOY458828 JYU458828 KIQ458828 KSM458828 LCI458828 LME458828 LWA458828 MFW458828 MPS458828 MZO458828 NJK458828 NTG458828 ODC458828 OMY458828 OWU458828 PGQ458828 PQM458828 QAI458828 QKE458828 QUA458828 RDW458828 RNS458828 RXO458828 SHK458828 SRG458828 TBC458828 TKY458828 TUU458828 UEQ458828 UOM458828 UYI458828 VIE458828 VSA458828 WBW458828 WLS458828 WVO458828 E524299 JC524364 SY524364 ACU524364 AMQ524364 AWM524364 BGI524364 BQE524364 CAA524364 CJW524364 CTS524364 DDO524364 DNK524364 DXG524364 EHC524364 EQY524364 FAU524364 FKQ524364 FUM524364 GEI524364 GOE524364 GYA524364 HHW524364 HRS524364 IBO524364 ILK524364 IVG524364 JFC524364 JOY524364 JYU524364 KIQ524364 KSM524364 LCI524364 LME524364 LWA524364 MFW524364 MPS524364 MZO524364 NJK524364 NTG524364 ODC524364 OMY524364 OWU524364 PGQ524364 PQM524364 QAI524364 QKE524364 QUA524364 RDW524364 RNS524364 RXO524364 SHK524364 SRG524364 TBC524364 TKY524364 TUU524364 UEQ524364 UOM524364 UYI524364 VIE524364 VSA524364 WBW524364 WLS524364 WVO524364 E589835 JC589900 SY589900 ACU589900 AMQ589900 AWM589900 BGI589900 BQE589900 CAA589900 CJW589900 CTS589900 DDO589900 DNK589900 DXG589900 EHC589900 EQY589900 FAU589900 FKQ589900 FUM589900 GEI589900 GOE589900 GYA589900 HHW589900 HRS589900 IBO589900 ILK589900 IVG589900 JFC589900 JOY589900 JYU589900 KIQ589900 KSM589900 LCI589900 LME589900 LWA589900 MFW589900 MPS589900 MZO589900 NJK589900 NTG589900 ODC589900 OMY589900 OWU589900 PGQ589900 PQM589900 QAI589900 QKE589900 QUA589900 RDW589900 RNS589900 RXO589900 SHK589900 SRG589900 TBC589900 TKY589900 TUU589900 UEQ589900 UOM589900 UYI589900 VIE589900 VSA589900 WBW589900 WLS589900 WVO589900 E655371 JC655436 SY655436 ACU655436 AMQ655436 AWM655436 BGI655436 BQE655436 CAA655436 CJW655436 CTS655436 DDO655436 DNK655436 DXG655436 EHC655436 EQY655436 FAU655436 FKQ655436 FUM655436 GEI655436 GOE655436 GYA655436 HHW655436 HRS655436 IBO655436 ILK655436 IVG655436 JFC655436 JOY655436 JYU655436 KIQ655436 KSM655436 LCI655436 LME655436 LWA655436 MFW655436 MPS655436 MZO655436 NJK655436 NTG655436 ODC655436 OMY655436 OWU655436 PGQ655436 PQM655436 QAI655436 QKE655436 QUA655436 RDW655436 RNS655436 RXO655436 SHK655436 SRG655436 TBC655436 TKY655436 TUU655436 UEQ655436 UOM655436 UYI655436 VIE655436 VSA655436 WBW655436 WLS655436 WVO655436 E720907 JC720972 SY720972 ACU720972 AMQ720972 AWM720972 BGI720972 BQE720972 CAA720972 CJW720972 CTS720972 DDO720972 DNK720972 DXG720972 EHC720972 EQY720972 FAU720972 FKQ720972 FUM720972 GEI720972 GOE720972 GYA720972 HHW720972 HRS720972 IBO720972 ILK720972 IVG720972 JFC720972 JOY720972 JYU720972 KIQ720972 KSM720972 LCI720972 LME720972 LWA720972 MFW720972 MPS720972 MZO720972 NJK720972 NTG720972 ODC720972 OMY720972 OWU720972 PGQ720972 PQM720972 QAI720972 QKE720972 QUA720972 RDW720972 RNS720972 RXO720972 SHK720972 SRG720972 TBC720972 TKY720972 TUU720972 UEQ720972 UOM720972 UYI720972 VIE720972 VSA720972 WBW720972 WLS720972 WVO720972 E786443 JC786508 SY786508 ACU786508 AMQ786508 AWM786508 BGI786508 BQE786508 CAA786508 CJW786508 CTS786508 DDO786508 DNK786508 DXG786508 EHC786508 EQY786508 FAU786508 FKQ786508 FUM786508 GEI786508 GOE786508 GYA786508 HHW786508 HRS786508 IBO786508 ILK786508 IVG786508 JFC786508 JOY786508 JYU786508 KIQ786508 KSM786508 LCI786508 LME786508 LWA786508 MFW786508 MPS786508 MZO786508 NJK786508 NTG786508 ODC786508 OMY786508 OWU786508 PGQ786508 PQM786508 QAI786508 QKE786508 QUA786508 RDW786508 RNS786508 RXO786508 SHK786508 SRG786508 TBC786508 TKY786508 TUU786508 UEQ786508 UOM786508 UYI786508 VIE786508 VSA786508 WBW786508 WLS786508 WVO786508 E851979 JC852044 SY852044 ACU852044 AMQ852044 AWM852044 BGI852044 BQE852044 CAA852044 CJW852044 CTS852044 DDO852044 DNK852044 DXG852044 EHC852044 EQY852044 FAU852044 FKQ852044 FUM852044 GEI852044 GOE852044 GYA852044 HHW852044 HRS852044 IBO852044 ILK852044 IVG852044 JFC852044 JOY852044 JYU852044 KIQ852044 KSM852044 LCI852044 LME852044 LWA852044 MFW852044 MPS852044 MZO852044 NJK852044 NTG852044 ODC852044 OMY852044 OWU852044 PGQ852044 PQM852044 QAI852044 QKE852044 QUA852044 RDW852044 RNS852044 RXO852044 SHK852044 SRG852044 TBC852044 TKY852044 TUU852044 UEQ852044 UOM852044 UYI852044 VIE852044 VSA852044 WBW852044 WLS852044 WVO852044 E917515 JC917580 SY917580 ACU917580 AMQ917580 AWM917580 BGI917580 BQE917580 CAA917580 CJW917580 CTS917580 DDO917580 DNK917580 DXG917580 EHC917580 EQY917580 FAU917580 FKQ917580 FUM917580 GEI917580 GOE917580 GYA917580 HHW917580 HRS917580 IBO917580 ILK917580 IVG917580 JFC917580 JOY917580 JYU917580 KIQ917580 KSM917580 LCI917580 LME917580 LWA917580 MFW917580 MPS917580 MZO917580 NJK917580 NTG917580 ODC917580 OMY917580 OWU917580 PGQ917580 PQM917580 QAI917580 QKE917580 QUA917580 RDW917580 RNS917580 RXO917580 SHK917580 SRG917580 TBC917580 TKY917580 TUU917580 UEQ917580 UOM917580 UYI917580 VIE917580 VSA917580 WBW917580 WLS917580 WVO917580 E983051 JC983116 SY983116 ACU983116 AMQ983116 AWM983116 BGI983116 BQE983116 CAA983116 CJW983116 CTS983116 DDO983116 DNK983116 DXG983116 EHC983116 EQY983116 FAU983116 FKQ983116 FUM983116 GEI983116 GOE983116 GYA983116 HHW983116 HRS983116 IBO983116 ILK983116 IVG983116 JFC983116 JOY983116 JYU983116 KIQ983116 KSM983116 LCI983116 LME983116 LWA983116 MFW983116 MPS983116 MZO983116 NJK983116 NTG983116 ODC983116 OMY983116 OWU983116 PGQ983116 PQM983116 QAI983116 QKE983116 QUA983116 RDW983116 RNS983116 RXO983116 SHK983116 SRG983116 TBC983116 TKY983116 TUU983116 UEQ983116 UOM983116 UYI983116 VIE983116 VSA983116 WBW983116 WLS983116">
      <formula1>$D$230:$D$237</formula1>
    </dataValidation>
    <dataValidation type="list" allowBlank="1" showInputMessage="1" showErrorMessage="1" sqref="E65584 WVO983153 WLS983153 WBW983153 VSA983153 VIE983153 UYI983153 UOM983153 UEQ983153 TUU983153 TKY983153 TBC983153 SRG983153 SHK983153 RXO983153 RNS983153 RDW983153 QUA983153 QKE983153 QAI983153 PQM983153 PGQ983153 OWU983153 OMY983153 ODC983153 NTG983153 NJK983153 MZO983153 MPS983153 MFW983153 LWA983153 LME983153 LCI983153 KSM983153 KIQ983153 JYU983153 JOY983153 JFC983153 IVG983153 ILK983153 IBO983153 HRS983153 HHW983153 GYA983153 GOE983153 GEI983153 FUM983153 FKQ983153 FAU983153 EQY983153 EHC983153 DXG983153 DNK983153 DDO983153 CTS983153 CJW983153 CAA983153 BQE983153 BGI983153 AWM983153 AMQ983153 ACU983153 SY983153 JC983153 E983088 WVO917617 WLS917617 WBW917617 VSA917617 VIE917617 UYI917617 UOM917617 UEQ917617 TUU917617 TKY917617 TBC917617 SRG917617 SHK917617 RXO917617 RNS917617 RDW917617 QUA917617 QKE917617 QAI917617 PQM917617 PGQ917617 OWU917617 OMY917617 ODC917617 NTG917617 NJK917617 MZO917617 MPS917617 MFW917617 LWA917617 LME917617 LCI917617 KSM917617 KIQ917617 JYU917617 JOY917617 JFC917617 IVG917617 ILK917617 IBO917617 HRS917617 HHW917617 GYA917617 GOE917617 GEI917617 FUM917617 FKQ917617 FAU917617 EQY917617 EHC917617 DXG917617 DNK917617 DDO917617 CTS917617 CJW917617 CAA917617 BQE917617 BGI917617 AWM917617 AMQ917617 ACU917617 SY917617 JC917617 E917552 WVO852081 WLS852081 WBW852081 VSA852081 VIE852081 UYI852081 UOM852081 UEQ852081 TUU852081 TKY852081 TBC852081 SRG852081 SHK852081 RXO852081 RNS852081 RDW852081 QUA852081 QKE852081 QAI852081 PQM852081 PGQ852081 OWU852081 OMY852081 ODC852081 NTG852081 NJK852081 MZO852081 MPS852081 MFW852081 LWA852081 LME852081 LCI852081 KSM852081 KIQ852081 JYU852081 JOY852081 JFC852081 IVG852081 ILK852081 IBO852081 HRS852081 HHW852081 GYA852081 GOE852081 GEI852081 FUM852081 FKQ852081 FAU852081 EQY852081 EHC852081 DXG852081 DNK852081 DDO852081 CTS852081 CJW852081 CAA852081 BQE852081 BGI852081 AWM852081 AMQ852081 ACU852081 SY852081 JC852081 E852016 WVO786545 WLS786545 WBW786545 VSA786545 VIE786545 UYI786545 UOM786545 UEQ786545 TUU786545 TKY786545 TBC786545 SRG786545 SHK786545 RXO786545 RNS786545 RDW786545 QUA786545 QKE786545 QAI786545 PQM786545 PGQ786545 OWU786545 OMY786545 ODC786545 NTG786545 NJK786545 MZO786545 MPS786545 MFW786545 LWA786545 LME786545 LCI786545 KSM786545 KIQ786545 JYU786545 JOY786545 JFC786545 IVG786545 ILK786545 IBO786545 HRS786545 HHW786545 GYA786545 GOE786545 GEI786545 FUM786545 FKQ786545 FAU786545 EQY786545 EHC786545 DXG786545 DNK786545 DDO786545 CTS786545 CJW786545 CAA786545 BQE786545 BGI786545 AWM786545 AMQ786545 ACU786545 SY786545 JC786545 E786480 WVO721009 WLS721009 WBW721009 VSA721009 VIE721009 UYI721009 UOM721009 UEQ721009 TUU721009 TKY721009 TBC721009 SRG721009 SHK721009 RXO721009 RNS721009 RDW721009 QUA721009 QKE721009 QAI721009 PQM721009 PGQ721009 OWU721009 OMY721009 ODC721009 NTG721009 NJK721009 MZO721009 MPS721009 MFW721009 LWA721009 LME721009 LCI721009 KSM721009 KIQ721009 JYU721009 JOY721009 JFC721009 IVG721009 ILK721009 IBO721009 HRS721009 HHW721009 GYA721009 GOE721009 GEI721009 FUM721009 FKQ721009 FAU721009 EQY721009 EHC721009 DXG721009 DNK721009 DDO721009 CTS721009 CJW721009 CAA721009 BQE721009 BGI721009 AWM721009 AMQ721009 ACU721009 SY721009 JC721009 E720944 WVO655473 WLS655473 WBW655473 VSA655473 VIE655473 UYI655473 UOM655473 UEQ655473 TUU655473 TKY655473 TBC655473 SRG655473 SHK655473 RXO655473 RNS655473 RDW655473 QUA655473 QKE655473 QAI655473 PQM655473 PGQ655473 OWU655473 OMY655473 ODC655473 NTG655473 NJK655473 MZO655473 MPS655473 MFW655473 LWA655473 LME655473 LCI655473 KSM655473 KIQ655473 JYU655473 JOY655473 JFC655473 IVG655473 ILK655473 IBO655473 HRS655473 HHW655473 GYA655473 GOE655473 GEI655473 FUM655473 FKQ655473 FAU655473 EQY655473 EHC655473 DXG655473 DNK655473 DDO655473 CTS655473 CJW655473 CAA655473 BQE655473 BGI655473 AWM655473 AMQ655473 ACU655473 SY655473 JC655473 E655408 WVO589937 WLS589937 WBW589937 VSA589937 VIE589937 UYI589937 UOM589937 UEQ589937 TUU589937 TKY589937 TBC589937 SRG589937 SHK589937 RXO589937 RNS589937 RDW589937 QUA589937 QKE589937 QAI589937 PQM589937 PGQ589937 OWU589937 OMY589937 ODC589937 NTG589937 NJK589937 MZO589937 MPS589937 MFW589937 LWA589937 LME589937 LCI589937 KSM589937 KIQ589937 JYU589937 JOY589937 JFC589937 IVG589937 ILK589937 IBO589937 HRS589937 HHW589937 GYA589937 GOE589937 GEI589937 FUM589937 FKQ589937 FAU589937 EQY589937 EHC589937 DXG589937 DNK589937 DDO589937 CTS589937 CJW589937 CAA589937 BQE589937 BGI589937 AWM589937 AMQ589937 ACU589937 SY589937 JC589937 E589872 WVO524401 WLS524401 WBW524401 VSA524401 VIE524401 UYI524401 UOM524401 UEQ524401 TUU524401 TKY524401 TBC524401 SRG524401 SHK524401 RXO524401 RNS524401 RDW524401 QUA524401 QKE524401 QAI524401 PQM524401 PGQ524401 OWU524401 OMY524401 ODC524401 NTG524401 NJK524401 MZO524401 MPS524401 MFW524401 LWA524401 LME524401 LCI524401 KSM524401 KIQ524401 JYU524401 JOY524401 JFC524401 IVG524401 ILK524401 IBO524401 HRS524401 HHW524401 GYA524401 GOE524401 GEI524401 FUM524401 FKQ524401 FAU524401 EQY524401 EHC524401 DXG524401 DNK524401 DDO524401 CTS524401 CJW524401 CAA524401 BQE524401 BGI524401 AWM524401 AMQ524401 ACU524401 SY524401 JC524401 E524336 WVO458865 WLS458865 WBW458865 VSA458865 VIE458865 UYI458865 UOM458865 UEQ458865 TUU458865 TKY458865 TBC458865 SRG458865 SHK458865 RXO458865 RNS458865 RDW458865 QUA458865 QKE458865 QAI458865 PQM458865 PGQ458865 OWU458865 OMY458865 ODC458865 NTG458865 NJK458865 MZO458865 MPS458865 MFW458865 LWA458865 LME458865 LCI458865 KSM458865 KIQ458865 JYU458865 JOY458865 JFC458865 IVG458865 ILK458865 IBO458865 HRS458865 HHW458865 GYA458865 GOE458865 GEI458865 FUM458865 FKQ458865 FAU458865 EQY458865 EHC458865 DXG458865 DNK458865 DDO458865 CTS458865 CJW458865 CAA458865 BQE458865 BGI458865 AWM458865 AMQ458865 ACU458865 SY458865 JC458865 E458800 WVO393329 WLS393329 WBW393329 VSA393329 VIE393329 UYI393329 UOM393329 UEQ393329 TUU393329 TKY393329 TBC393329 SRG393329 SHK393329 RXO393329 RNS393329 RDW393329 QUA393329 QKE393329 QAI393329 PQM393329 PGQ393329 OWU393329 OMY393329 ODC393329 NTG393329 NJK393329 MZO393329 MPS393329 MFW393329 LWA393329 LME393329 LCI393329 KSM393329 KIQ393329 JYU393329 JOY393329 JFC393329 IVG393329 ILK393329 IBO393329 HRS393329 HHW393329 GYA393329 GOE393329 GEI393329 FUM393329 FKQ393329 FAU393329 EQY393329 EHC393329 DXG393329 DNK393329 DDO393329 CTS393329 CJW393329 CAA393329 BQE393329 BGI393329 AWM393329 AMQ393329 ACU393329 SY393329 JC393329 E393264 WVO327793 WLS327793 WBW327793 VSA327793 VIE327793 UYI327793 UOM327793 UEQ327793 TUU327793 TKY327793 TBC327793 SRG327793 SHK327793 RXO327793 RNS327793 RDW327793 QUA327793 QKE327793 QAI327793 PQM327793 PGQ327793 OWU327793 OMY327793 ODC327793 NTG327793 NJK327793 MZO327793 MPS327793 MFW327793 LWA327793 LME327793 LCI327793 KSM327793 KIQ327793 JYU327793 JOY327793 JFC327793 IVG327793 ILK327793 IBO327793 HRS327793 HHW327793 GYA327793 GOE327793 GEI327793 FUM327793 FKQ327793 FAU327793 EQY327793 EHC327793 DXG327793 DNK327793 DDO327793 CTS327793 CJW327793 CAA327793 BQE327793 BGI327793 AWM327793 AMQ327793 ACU327793 SY327793 JC327793 E327728 WVO262257 WLS262257 WBW262257 VSA262257 VIE262257 UYI262257 UOM262257 UEQ262257 TUU262257 TKY262257 TBC262257 SRG262257 SHK262257 RXO262257 RNS262257 RDW262257 QUA262257 QKE262257 QAI262257 PQM262257 PGQ262257 OWU262257 OMY262257 ODC262257 NTG262257 NJK262257 MZO262257 MPS262257 MFW262257 LWA262257 LME262257 LCI262257 KSM262257 KIQ262257 JYU262257 JOY262257 JFC262257 IVG262257 ILK262257 IBO262257 HRS262257 HHW262257 GYA262257 GOE262257 GEI262257 FUM262257 FKQ262257 FAU262257 EQY262257 EHC262257 DXG262257 DNK262257 DDO262257 CTS262257 CJW262257 CAA262257 BQE262257 BGI262257 AWM262257 AMQ262257 ACU262257 SY262257 JC262257 E262192 WVO196721 WLS196721 WBW196721 VSA196721 VIE196721 UYI196721 UOM196721 UEQ196721 TUU196721 TKY196721 TBC196721 SRG196721 SHK196721 RXO196721 RNS196721 RDW196721 QUA196721 QKE196721 QAI196721 PQM196721 PGQ196721 OWU196721 OMY196721 ODC196721 NTG196721 NJK196721 MZO196721 MPS196721 MFW196721 LWA196721 LME196721 LCI196721 KSM196721 KIQ196721 JYU196721 JOY196721 JFC196721 IVG196721 ILK196721 IBO196721 HRS196721 HHW196721 GYA196721 GOE196721 GEI196721 FUM196721 FKQ196721 FAU196721 EQY196721 EHC196721 DXG196721 DNK196721 DDO196721 CTS196721 CJW196721 CAA196721 BQE196721 BGI196721 AWM196721 AMQ196721 ACU196721 SY196721 JC196721 E196656 WVO131185 WLS131185 WBW131185 VSA131185 VIE131185 UYI131185 UOM131185 UEQ131185 TUU131185 TKY131185 TBC131185 SRG131185 SHK131185 RXO131185 RNS131185 RDW131185 QUA131185 QKE131185 QAI131185 PQM131185 PGQ131185 OWU131185 OMY131185 ODC131185 NTG131185 NJK131185 MZO131185 MPS131185 MFW131185 LWA131185 LME131185 LCI131185 KSM131185 KIQ131185 JYU131185 JOY131185 JFC131185 IVG131185 ILK131185 IBO131185 HRS131185 HHW131185 GYA131185 GOE131185 GEI131185 FUM131185 FKQ131185 FAU131185 EQY131185 EHC131185 DXG131185 DNK131185 DDO131185 CTS131185 CJW131185 CAA131185 BQE131185 BGI131185 AWM131185 AMQ131185 ACU131185 SY131185 JC131185 E131120 WVO65649 WLS65649 WBW65649 VSA65649 VIE65649 UYI65649 UOM65649 UEQ65649 TUU65649 TKY65649 TBC65649 SRG65649 SHK65649 RXO65649 RNS65649 RDW65649 QUA65649 QKE65649 QAI65649 PQM65649 PGQ65649 OWU65649 OMY65649 ODC65649 NTG65649 NJK65649 MZO65649 MPS65649 MFW65649 LWA65649 LME65649 LCI65649 KSM65649 KIQ65649 JYU65649 JOY65649 JFC65649 IVG65649 ILK65649 IBO65649 HRS65649 HHW65649 GYA65649 GOE65649 GEI65649 FUM65649 FKQ65649 FAU65649 EQY65649 EHC65649 DXG65649 DNK65649 DDO65649 CTS65649 CJW65649 CAA65649 BQE65649 BGI65649 AWM65649 AMQ65649 ACU65649 SY65649 JC65649 WVO56 WLS56 WBW56 VSA56 VIE56 UYI56 UOM56 UEQ56 TUU56 TKY56 TBC56 SRG56 SHK56 RXO56 RNS56 RDW56 QUA56 QKE56 QAI56 PQM56 PGQ56 OWU56 OMY56 ODC56 NTG56 NJK56 MZO56 MPS56 MFW56 LWA56 LME56 LCI56 KSM56 KIQ56 JYU56 JOY56 JFC56 IVG56 ILK56 IBO56 HRS56 HHW56 GYA56 GOE56 GEI56 FUM56 FKQ56 FAU56 EQY56 EHC56 DXG56 DNK56 DDO56 CTS56 CJW56 CAA56 BQE56 BGI56 AWM56 AMQ56 ACU56 SY56 JC56 E58">
      <formula1>$D$478:$D$484</formula1>
    </dataValidation>
    <dataValidation type="list" allowBlank="1" showInputMessage="1" showErrorMessage="1" sqref="E65588 WVO983157 WLS983157 WBW983157 VSA983157 VIE983157 UYI983157 UOM983157 UEQ983157 TUU983157 TKY983157 TBC983157 SRG983157 SHK983157 RXO983157 RNS983157 RDW983157 QUA983157 QKE983157 QAI983157 PQM983157 PGQ983157 OWU983157 OMY983157 ODC983157 NTG983157 NJK983157 MZO983157 MPS983157 MFW983157 LWA983157 LME983157 LCI983157 KSM983157 KIQ983157 JYU983157 JOY983157 JFC983157 IVG983157 ILK983157 IBO983157 HRS983157 HHW983157 GYA983157 GOE983157 GEI983157 FUM983157 FKQ983157 FAU983157 EQY983157 EHC983157 DXG983157 DNK983157 DDO983157 CTS983157 CJW983157 CAA983157 BQE983157 BGI983157 AWM983157 AMQ983157 ACU983157 SY983157 JC983157 E983092 WVO917621 WLS917621 WBW917621 VSA917621 VIE917621 UYI917621 UOM917621 UEQ917621 TUU917621 TKY917621 TBC917621 SRG917621 SHK917621 RXO917621 RNS917621 RDW917621 QUA917621 QKE917621 QAI917621 PQM917621 PGQ917621 OWU917621 OMY917621 ODC917621 NTG917621 NJK917621 MZO917621 MPS917621 MFW917621 LWA917621 LME917621 LCI917621 KSM917621 KIQ917621 JYU917621 JOY917621 JFC917621 IVG917621 ILK917621 IBO917621 HRS917621 HHW917621 GYA917621 GOE917621 GEI917621 FUM917621 FKQ917621 FAU917621 EQY917621 EHC917621 DXG917621 DNK917621 DDO917621 CTS917621 CJW917621 CAA917621 BQE917621 BGI917621 AWM917621 AMQ917621 ACU917621 SY917621 JC917621 E917556 WVO852085 WLS852085 WBW852085 VSA852085 VIE852085 UYI852085 UOM852085 UEQ852085 TUU852085 TKY852085 TBC852085 SRG852085 SHK852085 RXO852085 RNS852085 RDW852085 QUA852085 QKE852085 QAI852085 PQM852085 PGQ852085 OWU852085 OMY852085 ODC852085 NTG852085 NJK852085 MZO852085 MPS852085 MFW852085 LWA852085 LME852085 LCI852085 KSM852085 KIQ852085 JYU852085 JOY852085 JFC852085 IVG852085 ILK852085 IBO852085 HRS852085 HHW852085 GYA852085 GOE852085 GEI852085 FUM852085 FKQ852085 FAU852085 EQY852085 EHC852085 DXG852085 DNK852085 DDO852085 CTS852085 CJW852085 CAA852085 BQE852085 BGI852085 AWM852085 AMQ852085 ACU852085 SY852085 JC852085 E852020 WVO786549 WLS786549 WBW786549 VSA786549 VIE786549 UYI786549 UOM786549 UEQ786549 TUU786549 TKY786549 TBC786549 SRG786549 SHK786549 RXO786549 RNS786549 RDW786549 QUA786549 QKE786549 QAI786549 PQM786549 PGQ786549 OWU786549 OMY786549 ODC786549 NTG786549 NJK786549 MZO786549 MPS786549 MFW786549 LWA786549 LME786549 LCI786549 KSM786549 KIQ786549 JYU786549 JOY786549 JFC786549 IVG786549 ILK786549 IBO786549 HRS786549 HHW786549 GYA786549 GOE786549 GEI786549 FUM786549 FKQ786549 FAU786549 EQY786549 EHC786549 DXG786549 DNK786549 DDO786549 CTS786549 CJW786549 CAA786549 BQE786549 BGI786549 AWM786549 AMQ786549 ACU786549 SY786549 JC786549 E786484 WVO721013 WLS721013 WBW721013 VSA721013 VIE721013 UYI721013 UOM721013 UEQ721013 TUU721013 TKY721013 TBC721013 SRG721013 SHK721013 RXO721013 RNS721013 RDW721013 QUA721013 QKE721013 QAI721013 PQM721013 PGQ721013 OWU721013 OMY721013 ODC721013 NTG721013 NJK721013 MZO721013 MPS721013 MFW721013 LWA721013 LME721013 LCI721013 KSM721013 KIQ721013 JYU721013 JOY721013 JFC721013 IVG721013 ILK721013 IBO721013 HRS721013 HHW721013 GYA721013 GOE721013 GEI721013 FUM721013 FKQ721013 FAU721013 EQY721013 EHC721013 DXG721013 DNK721013 DDO721013 CTS721013 CJW721013 CAA721013 BQE721013 BGI721013 AWM721013 AMQ721013 ACU721013 SY721013 JC721013 E720948 WVO655477 WLS655477 WBW655477 VSA655477 VIE655477 UYI655477 UOM655477 UEQ655477 TUU655477 TKY655477 TBC655477 SRG655477 SHK655477 RXO655477 RNS655477 RDW655477 QUA655477 QKE655477 QAI655477 PQM655477 PGQ655477 OWU655477 OMY655477 ODC655477 NTG655477 NJK655477 MZO655477 MPS655477 MFW655477 LWA655477 LME655477 LCI655477 KSM655477 KIQ655477 JYU655477 JOY655477 JFC655477 IVG655477 ILK655477 IBO655477 HRS655477 HHW655477 GYA655477 GOE655477 GEI655477 FUM655477 FKQ655477 FAU655477 EQY655477 EHC655477 DXG655477 DNK655477 DDO655477 CTS655477 CJW655477 CAA655477 BQE655477 BGI655477 AWM655477 AMQ655477 ACU655477 SY655477 JC655477 E655412 WVO589941 WLS589941 WBW589941 VSA589941 VIE589941 UYI589941 UOM589941 UEQ589941 TUU589941 TKY589941 TBC589941 SRG589941 SHK589941 RXO589941 RNS589941 RDW589941 QUA589941 QKE589941 QAI589941 PQM589941 PGQ589941 OWU589941 OMY589941 ODC589941 NTG589941 NJK589941 MZO589941 MPS589941 MFW589941 LWA589941 LME589941 LCI589941 KSM589941 KIQ589941 JYU589941 JOY589941 JFC589941 IVG589941 ILK589941 IBO589941 HRS589941 HHW589941 GYA589941 GOE589941 GEI589941 FUM589941 FKQ589941 FAU589941 EQY589941 EHC589941 DXG589941 DNK589941 DDO589941 CTS589941 CJW589941 CAA589941 BQE589941 BGI589941 AWM589941 AMQ589941 ACU589941 SY589941 JC589941 E589876 WVO524405 WLS524405 WBW524405 VSA524405 VIE524405 UYI524405 UOM524405 UEQ524405 TUU524405 TKY524405 TBC524405 SRG524405 SHK524405 RXO524405 RNS524405 RDW524405 QUA524405 QKE524405 QAI524405 PQM524405 PGQ524405 OWU524405 OMY524405 ODC524405 NTG524405 NJK524405 MZO524405 MPS524405 MFW524405 LWA524405 LME524405 LCI524405 KSM524405 KIQ524405 JYU524405 JOY524405 JFC524405 IVG524405 ILK524405 IBO524405 HRS524405 HHW524405 GYA524405 GOE524405 GEI524405 FUM524405 FKQ524405 FAU524405 EQY524405 EHC524405 DXG524405 DNK524405 DDO524405 CTS524405 CJW524405 CAA524405 BQE524405 BGI524405 AWM524405 AMQ524405 ACU524405 SY524405 JC524405 E524340 WVO458869 WLS458869 WBW458869 VSA458869 VIE458869 UYI458869 UOM458869 UEQ458869 TUU458869 TKY458869 TBC458869 SRG458869 SHK458869 RXO458869 RNS458869 RDW458869 QUA458869 QKE458869 QAI458869 PQM458869 PGQ458869 OWU458869 OMY458869 ODC458869 NTG458869 NJK458869 MZO458869 MPS458869 MFW458869 LWA458869 LME458869 LCI458869 KSM458869 KIQ458869 JYU458869 JOY458869 JFC458869 IVG458869 ILK458869 IBO458869 HRS458869 HHW458869 GYA458869 GOE458869 GEI458869 FUM458869 FKQ458869 FAU458869 EQY458869 EHC458869 DXG458869 DNK458869 DDO458869 CTS458869 CJW458869 CAA458869 BQE458869 BGI458869 AWM458869 AMQ458869 ACU458869 SY458869 JC458869 E458804 WVO393333 WLS393333 WBW393333 VSA393333 VIE393333 UYI393333 UOM393333 UEQ393333 TUU393333 TKY393333 TBC393333 SRG393333 SHK393333 RXO393333 RNS393333 RDW393333 QUA393333 QKE393333 QAI393333 PQM393333 PGQ393333 OWU393333 OMY393333 ODC393333 NTG393333 NJK393333 MZO393333 MPS393333 MFW393333 LWA393333 LME393333 LCI393333 KSM393333 KIQ393333 JYU393333 JOY393333 JFC393333 IVG393333 ILK393333 IBO393333 HRS393333 HHW393333 GYA393333 GOE393333 GEI393333 FUM393333 FKQ393333 FAU393333 EQY393333 EHC393333 DXG393333 DNK393333 DDO393333 CTS393333 CJW393333 CAA393333 BQE393333 BGI393333 AWM393333 AMQ393333 ACU393333 SY393333 JC393333 E393268 WVO327797 WLS327797 WBW327797 VSA327797 VIE327797 UYI327797 UOM327797 UEQ327797 TUU327797 TKY327797 TBC327797 SRG327797 SHK327797 RXO327797 RNS327797 RDW327797 QUA327797 QKE327797 QAI327797 PQM327797 PGQ327797 OWU327797 OMY327797 ODC327797 NTG327797 NJK327797 MZO327797 MPS327797 MFW327797 LWA327797 LME327797 LCI327797 KSM327797 KIQ327797 JYU327797 JOY327797 JFC327797 IVG327797 ILK327797 IBO327797 HRS327797 HHW327797 GYA327797 GOE327797 GEI327797 FUM327797 FKQ327797 FAU327797 EQY327797 EHC327797 DXG327797 DNK327797 DDO327797 CTS327797 CJW327797 CAA327797 BQE327797 BGI327797 AWM327797 AMQ327797 ACU327797 SY327797 JC327797 E327732 WVO262261 WLS262261 WBW262261 VSA262261 VIE262261 UYI262261 UOM262261 UEQ262261 TUU262261 TKY262261 TBC262261 SRG262261 SHK262261 RXO262261 RNS262261 RDW262261 QUA262261 QKE262261 QAI262261 PQM262261 PGQ262261 OWU262261 OMY262261 ODC262261 NTG262261 NJK262261 MZO262261 MPS262261 MFW262261 LWA262261 LME262261 LCI262261 KSM262261 KIQ262261 JYU262261 JOY262261 JFC262261 IVG262261 ILK262261 IBO262261 HRS262261 HHW262261 GYA262261 GOE262261 GEI262261 FUM262261 FKQ262261 FAU262261 EQY262261 EHC262261 DXG262261 DNK262261 DDO262261 CTS262261 CJW262261 CAA262261 BQE262261 BGI262261 AWM262261 AMQ262261 ACU262261 SY262261 JC262261 E262196 WVO196725 WLS196725 WBW196725 VSA196725 VIE196725 UYI196725 UOM196725 UEQ196725 TUU196725 TKY196725 TBC196725 SRG196725 SHK196725 RXO196725 RNS196725 RDW196725 QUA196725 QKE196725 QAI196725 PQM196725 PGQ196725 OWU196725 OMY196725 ODC196725 NTG196725 NJK196725 MZO196725 MPS196725 MFW196725 LWA196725 LME196725 LCI196725 KSM196725 KIQ196725 JYU196725 JOY196725 JFC196725 IVG196725 ILK196725 IBO196725 HRS196725 HHW196725 GYA196725 GOE196725 GEI196725 FUM196725 FKQ196725 FAU196725 EQY196725 EHC196725 DXG196725 DNK196725 DDO196725 CTS196725 CJW196725 CAA196725 BQE196725 BGI196725 AWM196725 AMQ196725 ACU196725 SY196725 JC196725 E196660 WVO131189 WLS131189 WBW131189 VSA131189 VIE131189 UYI131189 UOM131189 UEQ131189 TUU131189 TKY131189 TBC131189 SRG131189 SHK131189 RXO131189 RNS131189 RDW131189 QUA131189 QKE131189 QAI131189 PQM131189 PGQ131189 OWU131189 OMY131189 ODC131189 NTG131189 NJK131189 MZO131189 MPS131189 MFW131189 LWA131189 LME131189 LCI131189 KSM131189 KIQ131189 JYU131189 JOY131189 JFC131189 IVG131189 ILK131189 IBO131189 HRS131189 HHW131189 GYA131189 GOE131189 GEI131189 FUM131189 FKQ131189 FAU131189 EQY131189 EHC131189 DXG131189 DNK131189 DDO131189 CTS131189 CJW131189 CAA131189 BQE131189 BGI131189 AWM131189 AMQ131189 ACU131189 SY131189 JC131189 E131124 WVO65653 WLS65653 WBW65653 VSA65653 VIE65653 UYI65653 UOM65653 UEQ65653 TUU65653 TKY65653 TBC65653 SRG65653 SHK65653 RXO65653 RNS65653 RDW65653 QUA65653 QKE65653 QAI65653 PQM65653 PGQ65653 OWU65653 OMY65653 ODC65653 NTG65653 NJK65653 MZO65653 MPS65653 MFW65653 LWA65653 LME65653 LCI65653 KSM65653 KIQ65653 JYU65653 JOY65653 JFC65653 IVG65653 ILK65653 IBO65653 HRS65653 HHW65653 GYA65653 GOE65653 GEI65653 FUM65653 FKQ65653 FAU65653 EQY65653 EHC65653 DXG65653 DNK65653 DDO65653 CTS65653 CJW65653 CAA65653 BQE65653 BGI65653 AWM65653 AMQ65653 ACU65653 SY65653 JC65653 WVO60 WLS60 WBW60 VSA60 VIE60 UYI60 UOM60 UEQ60 TUU60 TKY60 TBC60 SRG60 SHK60 RXO60 RNS60 RDW60 QUA60 QKE60 QAI60 PQM60 PGQ60 OWU60 OMY60 ODC60 NTG60 NJK60 MZO60 MPS60 MFW60 LWA60 LME60 LCI60 KSM60 KIQ60 JYU60 JOY60 JFC60 IVG60 ILK60 IBO60 HRS60 HHW60 GYA60 GOE60 GEI60 FUM60 FKQ60 FAU60 EQY60 EHC60 DXG60 DNK60 DDO60 CTS60 CJW60 CAA60 BQE60 BGI60 AWM60 AMQ60 ACU60 SY60 JC60 E62">
      <formula1>$D$488:$D$492</formula1>
    </dataValidation>
    <dataValidation type="list" allowBlank="1" showInputMessage="1" showErrorMessage="1" sqref="E65591 WVO983160 WLS983160 WBW983160 VSA983160 VIE983160 UYI983160 UOM983160 UEQ983160 TUU983160 TKY983160 TBC983160 SRG983160 SHK983160 RXO983160 RNS983160 RDW983160 QUA983160 QKE983160 QAI983160 PQM983160 PGQ983160 OWU983160 OMY983160 ODC983160 NTG983160 NJK983160 MZO983160 MPS983160 MFW983160 LWA983160 LME983160 LCI983160 KSM983160 KIQ983160 JYU983160 JOY983160 JFC983160 IVG983160 ILK983160 IBO983160 HRS983160 HHW983160 GYA983160 GOE983160 GEI983160 FUM983160 FKQ983160 FAU983160 EQY983160 EHC983160 DXG983160 DNK983160 DDO983160 CTS983160 CJW983160 CAA983160 BQE983160 BGI983160 AWM983160 AMQ983160 ACU983160 SY983160 JC983160 E983095 WVO917624 WLS917624 WBW917624 VSA917624 VIE917624 UYI917624 UOM917624 UEQ917624 TUU917624 TKY917624 TBC917624 SRG917624 SHK917624 RXO917624 RNS917624 RDW917624 QUA917624 QKE917624 QAI917624 PQM917624 PGQ917624 OWU917624 OMY917624 ODC917624 NTG917624 NJK917624 MZO917624 MPS917624 MFW917624 LWA917624 LME917624 LCI917624 KSM917624 KIQ917624 JYU917624 JOY917624 JFC917624 IVG917624 ILK917624 IBO917624 HRS917624 HHW917624 GYA917624 GOE917624 GEI917624 FUM917624 FKQ917624 FAU917624 EQY917624 EHC917624 DXG917624 DNK917624 DDO917624 CTS917624 CJW917624 CAA917624 BQE917624 BGI917624 AWM917624 AMQ917624 ACU917624 SY917624 JC917624 E917559 WVO852088 WLS852088 WBW852088 VSA852088 VIE852088 UYI852088 UOM852088 UEQ852088 TUU852088 TKY852088 TBC852088 SRG852088 SHK852088 RXO852088 RNS852088 RDW852088 QUA852088 QKE852088 QAI852088 PQM852088 PGQ852088 OWU852088 OMY852088 ODC852088 NTG852088 NJK852088 MZO852088 MPS852088 MFW852088 LWA852088 LME852088 LCI852088 KSM852088 KIQ852088 JYU852088 JOY852088 JFC852088 IVG852088 ILK852088 IBO852088 HRS852088 HHW852088 GYA852088 GOE852088 GEI852088 FUM852088 FKQ852088 FAU852088 EQY852088 EHC852088 DXG852088 DNK852088 DDO852088 CTS852088 CJW852088 CAA852088 BQE852088 BGI852088 AWM852088 AMQ852088 ACU852088 SY852088 JC852088 E852023 WVO786552 WLS786552 WBW786552 VSA786552 VIE786552 UYI786552 UOM786552 UEQ786552 TUU786552 TKY786552 TBC786552 SRG786552 SHK786552 RXO786552 RNS786552 RDW786552 QUA786552 QKE786552 QAI786552 PQM786552 PGQ786552 OWU786552 OMY786552 ODC786552 NTG786552 NJK786552 MZO786552 MPS786552 MFW786552 LWA786552 LME786552 LCI786552 KSM786552 KIQ786552 JYU786552 JOY786552 JFC786552 IVG786552 ILK786552 IBO786552 HRS786552 HHW786552 GYA786552 GOE786552 GEI786552 FUM786552 FKQ786552 FAU786552 EQY786552 EHC786552 DXG786552 DNK786552 DDO786552 CTS786552 CJW786552 CAA786552 BQE786552 BGI786552 AWM786552 AMQ786552 ACU786552 SY786552 JC786552 E786487 WVO721016 WLS721016 WBW721016 VSA721016 VIE721016 UYI721016 UOM721016 UEQ721016 TUU721016 TKY721016 TBC721016 SRG721016 SHK721016 RXO721016 RNS721016 RDW721016 QUA721016 QKE721016 QAI721016 PQM721016 PGQ721016 OWU721016 OMY721016 ODC721016 NTG721016 NJK721016 MZO721016 MPS721016 MFW721016 LWA721016 LME721016 LCI721016 KSM721016 KIQ721016 JYU721016 JOY721016 JFC721016 IVG721016 ILK721016 IBO721016 HRS721016 HHW721016 GYA721016 GOE721016 GEI721016 FUM721016 FKQ721016 FAU721016 EQY721016 EHC721016 DXG721016 DNK721016 DDO721016 CTS721016 CJW721016 CAA721016 BQE721016 BGI721016 AWM721016 AMQ721016 ACU721016 SY721016 JC721016 E720951 WVO655480 WLS655480 WBW655480 VSA655480 VIE655480 UYI655480 UOM655480 UEQ655480 TUU655480 TKY655480 TBC655480 SRG655480 SHK655480 RXO655480 RNS655480 RDW655480 QUA655480 QKE655480 QAI655480 PQM655480 PGQ655480 OWU655480 OMY655480 ODC655480 NTG655480 NJK655480 MZO655480 MPS655480 MFW655480 LWA655480 LME655480 LCI655480 KSM655480 KIQ655480 JYU655480 JOY655480 JFC655480 IVG655480 ILK655480 IBO655480 HRS655480 HHW655480 GYA655480 GOE655480 GEI655480 FUM655480 FKQ655480 FAU655480 EQY655480 EHC655480 DXG655480 DNK655480 DDO655480 CTS655480 CJW655480 CAA655480 BQE655480 BGI655480 AWM655480 AMQ655480 ACU655480 SY655480 JC655480 E655415 WVO589944 WLS589944 WBW589944 VSA589944 VIE589944 UYI589944 UOM589944 UEQ589944 TUU589944 TKY589944 TBC589944 SRG589944 SHK589944 RXO589944 RNS589944 RDW589944 QUA589944 QKE589944 QAI589944 PQM589944 PGQ589944 OWU589944 OMY589944 ODC589944 NTG589944 NJK589944 MZO589944 MPS589944 MFW589944 LWA589944 LME589944 LCI589944 KSM589944 KIQ589944 JYU589944 JOY589944 JFC589944 IVG589944 ILK589944 IBO589944 HRS589944 HHW589944 GYA589944 GOE589944 GEI589944 FUM589944 FKQ589944 FAU589944 EQY589944 EHC589944 DXG589944 DNK589944 DDO589944 CTS589944 CJW589944 CAA589944 BQE589944 BGI589944 AWM589944 AMQ589944 ACU589944 SY589944 JC589944 E589879 WVO524408 WLS524408 WBW524408 VSA524408 VIE524408 UYI524408 UOM524408 UEQ524408 TUU524408 TKY524408 TBC524408 SRG524408 SHK524408 RXO524408 RNS524408 RDW524408 QUA524408 QKE524408 QAI524408 PQM524408 PGQ524408 OWU524408 OMY524408 ODC524408 NTG524408 NJK524408 MZO524408 MPS524408 MFW524408 LWA524408 LME524408 LCI524408 KSM524408 KIQ524408 JYU524408 JOY524408 JFC524408 IVG524408 ILK524408 IBO524408 HRS524408 HHW524408 GYA524408 GOE524408 GEI524408 FUM524408 FKQ524408 FAU524408 EQY524408 EHC524408 DXG524408 DNK524408 DDO524408 CTS524408 CJW524408 CAA524408 BQE524408 BGI524408 AWM524408 AMQ524408 ACU524408 SY524408 JC524408 E524343 WVO458872 WLS458872 WBW458872 VSA458872 VIE458872 UYI458872 UOM458872 UEQ458872 TUU458872 TKY458872 TBC458872 SRG458872 SHK458872 RXO458872 RNS458872 RDW458872 QUA458872 QKE458872 QAI458872 PQM458872 PGQ458872 OWU458872 OMY458872 ODC458872 NTG458872 NJK458872 MZO458872 MPS458872 MFW458872 LWA458872 LME458872 LCI458872 KSM458872 KIQ458872 JYU458872 JOY458872 JFC458872 IVG458872 ILK458872 IBO458872 HRS458872 HHW458872 GYA458872 GOE458872 GEI458872 FUM458872 FKQ458872 FAU458872 EQY458872 EHC458872 DXG458872 DNK458872 DDO458872 CTS458872 CJW458872 CAA458872 BQE458872 BGI458872 AWM458872 AMQ458872 ACU458872 SY458872 JC458872 E458807 WVO393336 WLS393336 WBW393336 VSA393336 VIE393336 UYI393336 UOM393336 UEQ393336 TUU393336 TKY393336 TBC393336 SRG393336 SHK393336 RXO393336 RNS393336 RDW393336 QUA393336 QKE393336 QAI393336 PQM393336 PGQ393336 OWU393336 OMY393336 ODC393336 NTG393336 NJK393336 MZO393336 MPS393336 MFW393336 LWA393336 LME393336 LCI393336 KSM393336 KIQ393336 JYU393336 JOY393336 JFC393336 IVG393336 ILK393336 IBO393336 HRS393336 HHW393336 GYA393336 GOE393336 GEI393336 FUM393336 FKQ393336 FAU393336 EQY393336 EHC393336 DXG393336 DNK393336 DDO393336 CTS393336 CJW393336 CAA393336 BQE393336 BGI393336 AWM393336 AMQ393336 ACU393336 SY393336 JC393336 E393271 WVO327800 WLS327800 WBW327800 VSA327800 VIE327800 UYI327800 UOM327800 UEQ327800 TUU327800 TKY327800 TBC327800 SRG327800 SHK327800 RXO327800 RNS327800 RDW327800 QUA327800 QKE327800 QAI327800 PQM327800 PGQ327800 OWU327800 OMY327800 ODC327800 NTG327800 NJK327800 MZO327800 MPS327800 MFW327800 LWA327800 LME327800 LCI327800 KSM327800 KIQ327800 JYU327800 JOY327800 JFC327800 IVG327800 ILK327800 IBO327800 HRS327800 HHW327800 GYA327800 GOE327800 GEI327800 FUM327800 FKQ327800 FAU327800 EQY327800 EHC327800 DXG327800 DNK327800 DDO327800 CTS327800 CJW327800 CAA327800 BQE327800 BGI327800 AWM327800 AMQ327800 ACU327800 SY327800 JC327800 E327735 WVO262264 WLS262264 WBW262264 VSA262264 VIE262264 UYI262264 UOM262264 UEQ262264 TUU262264 TKY262264 TBC262264 SRG262264 SHK262264 RXO262264 RNS262264 RDW262264 QUA262264 QKE262264 QAI262264 PQM262264 PGQ262264 OWU262264 OMY262264 ODC262264 NTG262264 NJK262264 MZO262264 MPS262264 MFW262264 LWA262264 LME262264 LCI262264 KSM262264 KIQ262264 JYU262264 JOY262264 JFC262264 IVG262264 ILK262264 IBO262264 HRS262264 HHW262264 GYA262264 GOE262264 GEI262264 FUM262264 FKQ262264 FAU262264 EQY262264 EHC262264 DXG262264 DNK262264 DDO262264 CTS262264 CJW262264 CAA262264 BQE262264 BGI262264 AWM262264 AMQ262264 ACU262264 SY262264 JC262264 E262199 WVO196728 WLS196728 WBW196728 VSA196728 VIE196728 UYI196728 UOM196728 UEQ196728 TUU196728 TKY196728 TBC196728 SRG196728 SHK196728 RXO196728 RNS196728 RDW196728 QUA196728 QKE196728 QAI196728 PQM196728 PGQ196728 OWU196728 OMY196728 ODC196728 NTG196728 NJK196728 MZO196728 MPS196728 MFW196728 LWA196728 LME196728 LCI196728 KSM196728 KIQ196728 JYU196728 JOY196728 JFC196728 IVG196728 ILK196728 IBO196728 HRS196728 HHW196728 GYA196728 GOE196728 GEI196728 FUM196728 FKQ196728 FAU196728 EQY196728 EHC196728 DXG196728 DNK196728 DDO196728 CTS196728 CJW196728 CAA196728 BQE196728 BGI196728 AWM196728 AMQ196728 ACU196728 SY196728 JC196728 E196663 WVO131192 WLS131192 WBW131192 VSA131192 VIE131192 UYI131192 UOM131192 UEQ131192 TUU131192 TKY131192 TBC131192 SRG131192 SHK131192 RXO131192 RNS131192 RDW131192 QUA131192 QKE131192 QAI131192 PQM131192 PGQ131192 OWU131192 OMY131192 ODC131192 NTG131192 NJK131192 MZO131192 MPS131192 MFW131192 LWA131192 LME131192 LCI131192 KSM131192 KIQ131192 JYU131192 JOY131192 JFC131192 IVG131192 ILK131192 IBO131192 HRS131192 HHW131192 GYA131192 GOE131192 GEI131192 FUM131192 FKQ131192 FAU131192 EQY131192 EHC131192 DXG131192 DNK131192 DDO131192 CTS131192 CJW131192 CAA131192 BQE131192 BGI131192 AWM131192 AMQ131192 ACU131192 SY131192 JC131192 E131127 WVO65656 WLS65656 WBW65656 VSA65656 VIE65656 UYI65656 UOM65656 UEQ65656 TUU65656 TKY65656 TBC65656 SRG65656 SHK65656 RXO65656 RNS65656 RDW65656 QUA65656 QKE65656 QAI65656 PQM65656 PGQ65656 OWU65656 OMY65656 ODC65656 NTG65656 NJK65656 MZO65656 MPS65656 MFW65656 LWA65656 LME65656 LCI65656 KSM65656 KIQ65656 JYU65656 JOY65656 JFC65656 IVG65656 ILK65656 IBO65656 HRS65656 HHW65656 GYA65656 GOE65656 GEI65656 FUM65656 FKQ65656 FAU65656 EQY65656 EHC65656 DXG65656 DNK65656 DDO65656 CTS65656 CJW65656 CAA65656 BQE65656 BGI65656 AWM65656 AMQ65656 ACU65656 SY65656 JC65656 WVO63 WLS63 WBW63 VSA63 VIE63 UYI63 UOM63 UEQ63 TUU63 TKY63 TBC63 SRG63 SHK63 RXO63 RNS63 RDW63 QUA63 QKE63 QAI63 PQM63 PGQ63 OWU63 OMY63 ODC63 NTG63 NJK63 MZO63 MPS63 MFW63 LWA63 LME63 LCI63 KSM63 KIQ63 JYU63 JOY63 JFC63 IVG63 ILK63 IBO63 HRS63 HHW63 GYA63 GOE63 GEI63 FUM63 FKQ63 FAU63 EQY63 EHC63 DXG63 DNK63 DDO63 CTS63 CJW63 CAA63 BQE63 BGI63 AWM63 AMQ63 ACU63 SY63 JC63 E65">
      <formula1>$D$508:$D$510</formula1>
    </dataValidation>
    <dataValidation type="list" allowBlank="1" showInputMessage="1" showErrorMessage="1" sqref="WVO983138 E42 WLS983138 WBW983138 VSA983138 VIE983138 UYI983138 UOM983138 UEQ983138 TUU983138 TKY983138 TBC983138 SRG983138 SHK983138 RXO983138 RNS983138 RDW983138 QUA983138 QKE983138 QAI983138 PQM983138 PGQ983138 OWU983138 OMY983138 ODC983138 NTG983138 NJK983138 MZO983138 MPS983138 MFW983138 LWA983138 LME983138 LCI983138 KSM983138 KIQ983138 JYU983138 JOY983138 JFC983138 IVG983138 ILK983138 IBO983138 HRS983138 HHW983138 GYA983138 GOE983138 GEI983138 FUM983138 FKQ983138 FAU983138 EQY983138 EHC983138 DXG983138 DNK983138 DDO983138 CTS983138 CJW983138 CAA983138 BQE983138 BGI983138 AWM983138 AMQ983138 ACU983138 SY983138 JC983138 E983073 WVO917602 WLS917602 WBW917602 VSA917602 VIE917602 UYI917602 UOM917602 UEQ917602 TUU917602 TKY917602 TBC917602 SRG917602 SHK917602 RXO917602 RNS917602 RDW917602 QUA917602 QKE917602 QAI917602 PQM917602 PGQ917602 OWU917602 OMY917602 ODC917602 NTG917602 NJK917602 MZO917602 MPS917602 MFW917602 LWA917602 LME917602 LCI917602 KSM917602 KIQ917602 JYU917602 JOY917602 JFC917602 IVG917602 ILK917602 IBO917602 HRS917602 HHW917602 GYA917602 GOE917602 GEI917602 FUM917602 FKQ917602 FAU917602 EQY917602 EHC917602 DXG917602 DNK917602 DDO917602 CTS917602 CJW917602 CAA917602 BQE917602 BGI917602 AWM917602 AMQ917602 ACU917602 SY917602 JC917602 E917537 WVO852066 WLS852066 WBW852066 VSA852066 VIE852066 UYI852066 UOM852066 UEQ852066 TUU852066 TKY852066 TBC852066 SRG852066 SHK852066 RXO852066 RNS852066 RDW852066 QUA852066 QKE852066 QAI852066 PQM852066 PGQ852066 OWU852066 OMY852066 ODC852066 NTG852066 NJK852066 MZO852066 MPS852066 MFW852066 LWA852066 LME852066 LCI852066 KSM852066 KIQ852066 JYU852066 JOY852066 JFC852066 IVG852066 ILK852066 IBO852066 HRS852066 HHW852066 GYA852066 GOE852066 GEI852066 FUM852066 FKQ852066 FAU852066 EQY852066 EHC852066 DXG852066 DNK852066 DDO852066 CTS852066 CJW852066 CAA852066 BQE852066 BGI852066 AWM852066 AMQ852066 ACU852066 SY852066 JC852066 E852001 WVO786530 WLS786530 WBW786530 VSA786530 VIE786530 UYI786530 UOM786530 UEQ786530 TUU786530 TKY786530 TBC786530 SRG786530 SHK786530 RXO786530 RNS786530 RDW786530 QUA786530 QKE786530 QAI786530 PQM786530 PGQ786530 OWU786530 OMY786530 ODC786530 NTG786530 NJK786530 MZO786530 MPS786530 MFW786530 LWA786530 LME786530 LCI786530 KSM786530 KIQ786530 JYU786530 JOY786530 JFC786530 IVG786530 ILK786530 IBO786530 HRS786530 HHW786530 GYA786530 GOE786530 GEI786530 FUM786530 FKQ786530 FAU786530 EQY786530 EHC786530 DXG786530 DNK786530 DDO786530 CTS786530 CJW786530 CAA786530 BQE786530 BGI786530 AWM786530 AMQ786530 ACU786530 SY786530 JC786530 E786465 WVO720994 WLS720994 WBW720994 VSA720994 VIE720994 UYI720994 UOM720994 UEQ720994 TUU720994 TKY720994 TBC720994 SRG720994 SHK720994 RXO720994 RNS720994 RDW720994 QUA720994 QKE720994 QAI720994 PQM720994 PGQ720994 OWU720994 OMY720994 ODC720994 NTG720994 NJK720994 MZO720994 MPS720994 MFW720994 LWA720994 LME720994 LCI720994 KSM720994 KIQ720994 JYU720994 JOY720994 JFC720994 IVG720994 ILK720994 IBO720994 HRS720994 HHW720994 GYA720994 GOE720994 GEI720994 FUM720994 FKQ720994 FAU720994 EQY720994 EHC720994 DXG720994 DNK720994 DDO720994 CTS720994 CJW720994 CAA720994 BQE720994 BGI720994 AWM720994 AMQ720994 ACU720994 SY720994 JC720994 E720929 WVO655458 WLS655458 WBW655458 VSA655458 VIE655458 UYI655458 UOM655458 UEQ655458 TUU655458 TKY655458 TBC655458 SRG655458 SHK655458 RXO655458 RNS655458 RDW655458 QUA655458 QKE655458 QAI655458 PQM655458 PGQ655458 OWU655458 OMY655458 ODC655458 NTG655458 NJK655458 MZO655458 MPS655458 MFW655458 LWA655458 LME655458 LCI655458 KSM655458 KIQ655458 JYU655458 JOY655458 JFC655458 IVG655458 ILK655458 IBO655458 HRS655458 HHW655458 GYA655458 GOE655458 GEI655458 FUM655458 FKQ655458 FAU655458 EQY655458 EHC655458 DXG655458 DNK655458 DDO655458 CTS655458 CJW655458 CAA655458 BQE655458 BGI655458 AWM655458 AMQ655458 ACU655458 SY655458 JC655458 E655393 WVO589922 WLS589922 WBW589922 VSA589922 VIE589922 UYI589922 UOM589922 UEQ589922 TUU589922 TKY589922 TBC589922 SRG589922 SHK589922 RXO589922 RNS589922 RDW589922 QUA589922 QKE589922 QAI589922 PQM589922 PGQ589922 OWU589922 OMY589922 ODC589922 NTG589922 NJK589922 MZO589922 MPS589922 MFW589922 LWA589922 LME589922 LCI589922 KSM589922 KIQ589922 JYU589922 JOY589922 JFC589922 IVG589922 ILK589922 IBO589922 HRS589922 HHW589922 GYA589922 GOE589922 GEI589922 FUM589922 FKQ589922 FAU589922 EQY589922 EHC589922 DXG589922 DNK589922 DDO589922 CTS589922 CJW589922 CAA589922 BQE589922 BGI589922 AWM589922 AMQ589922 ACU589922 SY589922 JC589922 E589857 WVO524386 WLS524386 WBW524386 VSA524386 VIE524386 UYI524386 UOM524386 UEQ524386 TUU524386 TKY524386 TBC524386 SRG524386 SHK524386 RXO524386 RNS524386 RDW524386 QUA524386 QKE524386 QAI524386 PQM524386 PGQ524386 OWU524386 OMY524386 ODC524386 NTG524386 NJK524386 MZO524386 MPS524386 MFW524386 LWA524386 LME524386 LCI524386 KSM524386 KIQ524386 JYU524386 JOY524386 JFC524386 IVG524386 ILK524386 IBO524386 HRS524386 HHW524386 GYA524386 GOE524386 GEI524386 FUM524386 FKQ524386 FAU524386 EQY524386 EHC524386 DXG524386 DNK524386 DDO524386 CTS524386 CJW524386 CAA524386 BQE524386 BGI524386 AWM524386 AMQ524386 ACU524386 SY524386 JC524386 E524321 WVO458850 WLS458850 WBW458850 VSA458850 VIE458850 UYI458850 UOM458850 UEQ458850 TUU458850 TKY458850 TBC458850 SRG458850 SHK458850 RXO458850 RNS458850 RDW458850 QUA458850 QKE458850 QAI458850 PQM458850 PGQ458850 OWU458850 OMY458850 ODC458850 NTG458850 NJK458850 MZO458850 MPS458850 MFW458850 LWA458850 LME458850 LCI458850 KSM458850 KIQ458850 JYU458850 JOY458850 JFC458850 IVG458850 ILK458850 IBO458850 HRS458850 HHW458850 GYA458850 GOE458850 GEI458850 FUM458850 FKQ458850 FAU458850 EQY458850 EHC458850 DXG458850 DNK458850 DDO458850 CTS458850 CJW458850 CAA458850 BQE458850 BGI458850 AWM458850 AMQ458850 ACU458850 SY458850 JC458850 E458785 WVO393314 WLS393314 WBW393314 VSA393314 VIE393314 UYI393314 UOM393314 UEQ393314 TUU393314 TKY393314 TBC393314 SRG393314 SHK393314 RXO393314 RNS393314 RDW393314 QUA393314 QKE393314 QAI393314 PQM393314 PGQ393314 OWU393314 OMY393314 ODC393314 NTG393314 NJK393314 MZO393314 MPS393314 MFW393314 LWA393314 LME393314 LCI393314 KSM393314 KIQ393314 JYU393314 JOY393314 JFC393314 IVG393314 ILK393314 IBO393314 HRS393314 HHW393314 GYA393314 GOE393314 GEI393314 FUM393314 FKQ393314 FAU393314 EQY393314 EHC393314 DXG393314 DNK393314 DDO393314 CTS393314 CJW393314 CAA393314 BQE393314 BGI393314 AWM393314 AMQ393314 ACU393314 SY393314 JC393314 E393249 WVO327778 WLS327778 WBW327778 VSA327778 VIE327778 UYI327778 UOM327778 UEQ327778 TUU327778 TKY327778 TBC327778 SRG327778 SHK327778 RXO327778 RNS327778 RDW327778 QUA327778 QKE327778 QAI327778 PQM327778 PGQ327778 OWU327778 OMY327778 ODC327778 NTG327778 NJK327778 MZO327778 MPS327778 MFW327778 LWA327778 LME327778 LCI327778 KSM327778 KIQ327778 JYU327778 JOY327778 JFC327778 IVG327778 ILK327778 IBO327778 HRS327778 HHW327778 GYA327778 GOE327778 GEI327778 FUM327778 FKQ327778 FAU327778 EQY327778 EHC327778 DXG327778 DNK327778 DDO327778 CTS327778 CJW327778 CAA327778 BQE327778 BGI327778 AWM327778 AMQ327778 ACU327778 SY327778 JC327778 E327713 WVO262242 WLS262242 WBW262242 VSA262242 VIE262242 UYI262242 UOM262242 UEQ262242 TUU262242 TKY262242 TBC262242 SRG262242 SHK262242 RXO262242 RNS262242 RDW262242 QUA262242 QKE262242 QAI262242 PQM262242 PGQ262242 OWU262242 OMY262242 ODC262242 NTG262242 NJK262242 MZO262242 MPS262242 MFW262242 LWA262242 LME262242 LCI262242 KSM262242 KIQ262242 JYU262242 JOY262242 JFC262242 IVG262242 ILK262242 IBO262242 HRS262242 HHW262242 GYA262242 GOE262242 GEI262242 FUM262242 FKQ262242 FAU262242 EQY262242 EHC262242 DXG262242 DNK262242 DDO262242 CTS262242 CJW262242 CAA262242 BQE262242 BGI262242 AWM262242 AMQ262242 ACU262242 SY262242 JC262242 E262177 WVO196706 WLS196706 WBW196706 VSA196706 VIE196706 UYI196706 UOM196706 UEQ196706 TUU196706 TKY196706 TBC196706 SRG196706 SHK196706 RXO196706 RNS196706 RDW196706 QUA196706 QKE196706 QAI196706 PQM196706 PGQ196706 OWU196706 OMY196706 ODC196706 NTG196706 NJK196706 MZO196706 MPS196706 MFW196706 LWA196706 LME196706 LCI196706 KSM196706 KIQ196706 JYU196706 JOY196706 JFC196706 IVG196706 ILK196706 IBO196706 HRS196706 HHW196706 GYA196706 GOE196706 GEI196706 FUM196706 FKQ196706 FAU196706 EQY196706 EHC196706 DXG196706 DNK196706 DDO196706 CTS196706 CJW196706 CAA196706 BQE196706 BGI196706 AWM196706 AMQ196706 ACU196706 SY196706 JC196706 E196641 WVO131170 WLS131170 WBW131170 VSA131170 VIE131170 UYI131170 UOM131170 UEQ131170 TUU131170 TKY131170 TBC131170 SRG131170 SHK131170 RXO131170 RNS131170 RDW131170 QUA131170 QKE131170 QAI131170 PQM131170 PGQ131170 OWU131170 OMY131170 ODC131170 NTG131170 NJK131170 MZO131170 MPS131170 MFW131170 LWA131170 LME131170 LCI131170 KSM131170 KIQ131170 JYU131170 JOY131170 JFC131170 IVG131170 ILK131170 IBO131170 HRS131170 HHW131170 GYA131170 GOE131170 GEI131170 FUM131170 FKQ131170 FAU131170 EQY131170 EHC131170 DXG131170 DNK131170 DDO131170 CTS131170 CJW131170 CAA131170 BQE131170 BGI131170 AWM131170 AMQ131170 ACU131170 SY131170 JC131170 E131105 WVO65634 WLS65634 WBW65634 VSA65634 VIE65634 UYI65634 UOM65634 UEQ65634 TUU65634 TKY65634 TBC65634 SRG65634 SHK65634 RXO65634 RNS65634 RDW65634 QUA65634 QKE65634 QAI65634 PQM65634 PGQ65634 OWU65634 OMY65634 ODC65634 NTG65634 NJK65634 MZO65634 MPS65634 MFW65634 LWA65634 LME65634 LCI65634 KSM65634 KIQ65634 JYU65634 JOY65634 JFC65634 IVG65634 ILK65634 IBO65634 HRS65634 HHW65634 GYA65634 GOE65634 GEI65634 FUM65634 FKQ65634 FAU65634 EQY65634 EHC65634 DXG65634 DNK65634 DDO65634 CTS65634 CJW65634 CAA65634 BQE65634 BGI65634 AWM65634 AMQ65634 ACU65634 SY65634 JC65634 E65569 WVO40 WLS40 WBW40 VSA40 VIE40 UYI40 UOM40 UEQ40 TUU40 TKY40 TBC40 SRG40 SHK40 RXO40 RNS40 RDW40 QUA40 QKE40 QAI40 PQM40 PGQ40 OWU40 OMY40 ODC40 NTG40 NJK40 MZO40 MPS40 MFW40 LWA40 LME40 LCI40 KSM40 KIQ40 JYU40 JOY40 JFC40 IVG40 ILK40 IBO40 HRS40 HHW40 GYA40 GOE40 GEI40 FUM40 FKQ40 FAU40 EQY40 EHC40 DXG40 DNK40 DDO40 CTS40 CJW40 CAA40 BQE40 BGI40 AWM40 AMQ40 ACU40 SY40 JC40">
      <formula1>$D$495:$D$497</formula1>
    </dataValidation>
    <dataValidation type="list" allowBlank="1" showInputMessage="1" showErrorMessage="1" sqref="WVO983141 E45 WLS983141 WBW983141 VSA983141 VIE983141 UYI983141 UOM983141 UEQ983141 TUU983141 TKY983141 TBC983141 SRG983141 SHK983141 RXO983141 RNS983141 RDW983141 QUA983141 QKE983141 QAI983141 PQM983141 PGQ983141 OWU983141 OMY983141 ODC983141 NTG983141 NJK983141 MZO983141 MPS983141 MFW983141 LWA983141 LME983141 LCI983141 KSM983141 KIQ983141 JYU983141 JOY983141 JFC983141 IVG983141 ILK983141 IBO983141 HRS983141 HHW983141 GYA983141 GOE983141 GEI983141 FUM983141 FKQ983141 FAU983141 EQY983141 EHC983141 DXG983141 DNK983141 DDO983141 CTS983141 CJW983141 CAA983141 BQE983141 BGI983141 AWM983141 AMQ983141 ACU983141 SY983141 JC983141 E983076 WVO917605 WLS917605 WBW917605 VSA917605 VIE917605 UYI917605 UOM917605 UEQ917605 TUU917605 TKY917605 TBC917605 SRG917605 SHK917605 RXO917605 RNS917605 RDW917605 QUA917605 QKE917605 QAI917605 PQM917605 PGQ917605 OWU917605 OMY917605 ODC917605 NTG917605 NJK917605 MZO917605 MPS917605 MFW917605 LWA917605 LME917605 LCI917605 KSM917605 KIQ917605 JYU917605 JOY917605 JFC917605 IVG917605 ILK917605 IBO917605 HRS917605 HHW917605 GYA917605 GOE917605 GEI917605 FUM917605 FKQ917605 FAU917605 EQY917605 EHC917605 DXG917605 DNK917605 DDO917605 CTS917605 CJW917605 CAA917605 BQE917605 BGI917605 AWM917605 AMQ917605 ACU917605 SY917605 JC917605 E917540 WVO852069 WLS852069 WBW852069 VSA852069 VIE852069 UYI852069 UOM852069 UEQ852069 TUU852069 TKY852069 TBC852069 SRG852069 SHK852069 RXO852069 RNS852069 RDW852069 QUA852069 QKE852069 QAI852069 PQM852069 PGQ852069 OWU852069 OMY852069 ODC852069 NTG852069 NJK852069 MZO852069 MPS852069 MFW852069 LWA852069 LME852069 LCI852069 KSM852069 KIQ852069 JYU852069 JOY852069 JFC852069 IVG852069 ILK852069 IBO852069 HRS852069 HHW852069 GYA852069 GOE852069 GEI852069 FUM852069 FKQ852069 FAU852069 EQY852069 EHC852069 DXG852069 DNK852069 DDO852069 CTS852069 CJW852069 CAA852069 BQE852069 BGI852069 AWM852069 AMQ852069 ACU852069 SY852069 JC852069 E852004 WVO786533 WLS786533 WBW786533 VSA786533 VIE786533 UYI786533 UOM786533 UEQ786533 TUU786533 TKY786533 TBC786533 SRG786533 SHK786533 RXO786533 RNS786533 RDW786533 QUA786533 QKE786533 QAI786533 PQM786533 PGQ786533 OWU786533 OMY786533 ODC786533 NTG786533 NJK786533 MZO786533 MPS786533 MFW786533 LWA786533 LME786533 LCI786533 KSM786533 KIQ786533 JYU786533 JOY786533 JFC786533 IVG786533 ILK786533 IBO786533 HRS786533 HHW786533 GYA786533 GOE786533 GEI786533 FUM786533 FKQ786533 FAU786533 EQY786533 EHC786533 DXG786533 DNK786533 DDO786533 CTS786533 CJW786533 CAA786533 BQE786533 BGI786533 AWM786533 AMQ786533 ACU786533 SY786533 JC786533 E786468 WVO720997 WLS720997 WBW720997 VSA720997 VIE720997 UYI720997 UOM720997 UEQ720997 TUU720997 TKY720997 TBC720997 SRG720997 SHK720997 RXO720997 RNS720997 RDW720997 QUA720997 QKE720997 QAI720997 PQM720997 PGQ720997 OWU720997 OMY720997 ODC720997 NTG720997 NJK720997 MZO720997 MPS720997 MFW720997 LWA720997 LME720997 LCI720997 KSM720997 KIQ720997 JYU720997 JOY720997 JFC720997 IVG720997 ILK720997 IBO720997 HRS720997 HHW720997 GYA720997 GOE720997 GEI720997 FUM720997 FKQ720997 FAU720997 EQY720997 EHC720997 DXG720997 DNK720997 DDO720997 CTS720997 CJW720997 CAA720997 BQE720997 BGI720997 AWM720997 AMQ720997 ACU720997 SY720997 JC720997 E720932 WVO655461 WLS655461 WBW655461 VSA655461 VIE655461 UYI655461 UOM655461 UEQ655461 TUU655461 TKY655461 TBC655461 SRG655461 SHK655461 RXO655461 RNS655461 RDW655461 QUA655461 QKE655461 QAI655461 PQM655461 PGQ655461 OWU655461 OMY655461 ODC655461 NTG655461 NJK655461 MZO655461 MPS655461 MFW655461 LWA655461 LME655461 LCI655461 KSM655461 KIQ655461 JYU655461 JOY655461 JFC655461 IVG655461 ILK655461 IBO655461 HRS655461 HHW655461 GYA655461 GOE655461 GEI655461 FUM655461 FKQ655461 FAU655461 EQY655461 EHC655461 DXG655461 DNK655461 DDO655461 CTS655461 CJW655461 CAA655461 BQE655461 BGI655461 AWM655461 AMQ655461 ACU655461 SY655461 JC655461 E655396 WVO589925 WLS589925 WBW589925 VSA589925 VIE589925 UYI589925 UOM589925 UEQ589925 TUU589925 TKY589925 TBC589925 SRG589925 SHK589925 RXO589925 RNS589925 RDW589925 QUA589925 QKE589925 QAI589925 PQM589925 PGQ589925 OWU589925 OMY589925 ODC589925 NTG589925 NJK589925 MZO589925 MPS589925 MFW589925 LWA589925 LME589925 LCI589925 KSM589925 KIQ589925 JYU589925 JOY589925 JFC589925 IVG589925 ILK589925 IBO589925 HRS589925 HHW589925 GYA589925 GOE589925 GEI589925 FUM589925 FKQ589925 FAU589925 EQY589925 EHC589925 DXG589925 DNK589925 DDO589925 CTS589925 CJW589925 CAA589925 BQE589925 BGI589925 AWM589925 AMQ589925 ACU589925 SY589925 JC589925 E589860 WVO524389 WLS524389 WBW524389 VSA524389 VIE524389 UYI524389 UOM524389 UEQ524389 TUU524389 TKY524389 TBC524389 SRG524389 SHK524389 RXO524389 RNS524389 RDW524389 QUA524389 QKE524389 QAI524389 PQM524389 PGQ524389 OWU524389 OMY524389 ODC524389 NTG524389 NJK524389 MZO524389 MPS524389 MFW524389 LWA524389 LME524389 LCI524389 KSM524389 KIQ524389 JYU524389 JOY524389 JFC524389 IVG524389 ILK524389 IBO524389 HRS524389 HHW524389 GYA524389 GOE524389 GEI524389 FUM524389 FKQ524389 FAU524389 EQY524389 EHC524389 DXG524389 DNK524389 DDO524389 CTS524389 CJW524389 CAA524389 BQE524389 BGI524389 AWM524389 AMQ524389 ACU524389 SY524389 JC524389 E524324 WVO458853 WLS458853 WBW458853 VSA458853 VIE458853 UYI458853 UOM458853 UEQ458853 TUU458853 TKY458853 TBC458853 SRG458853 SHK458853 RXO458853 RNS458853 RDW458853 QUA458853 QKE458853 QAI458853 PQM458853 PGQ458853 OWU458853 OMY458853 ODC458853 NTG458853 NJK458853 MZO458853 MPS458853 MFW458853 LWA458853 LME458853 LCI458853 KSM458853 KIQ458853 JYU458853 JOY458853 JFC458853 IVG458853 ILK458853 IBO458853 HRS458853 HHW458853 GYA458853 GOE458853 GEI458853 FUM458853 FKQ458853 FAU458853 EQY458853 EHC458853 DXG458853 DNK458853 DDO458853 CTS458853 CJW458853 CAA458853 BQE458853 BGI458853 AWM458853 AMQ458853 ACU458853 SY458853 JC458853 E458788 WVO393317 WLS393317 WBW393317 VSA393317 VIE393317 UYI393317 UOM393317 UEQ393317 TUU393317 TKY393317 TBC393317 SRG393317 SHK393317 RXO393317 RNS393317 RDW393317 QUA393317 QKE393317 QAI393317 PQM393317 PGQ393317 OWU393317 OMY393317 ODC393317 NTG393317 NJK393317 MZO393317 MPS393317 MFW393317 LWA393317 LME393317 LCI393317 KSM393317 KIQ393317 JYU393317 JOY393317 JFC393317 IVG393317 ILK393317 IBO393317 HRS393317 HHW393317 GYA393317 GOE393317 GEI393317 FUM393317 FKQ393317 FAU393317 EQY393317 EHC393317 DXG393317 DNK393317 DDO393317 CTS393317 CJW393317 CAA393317 BQE393317 BGI393317 AWM393317 AMQ393317 ACU393317 SY393317 JC393317 E393252 WVO327781 WLS327781 WBW327781 VSA327781 VIE327781 UYI327781 UOM327781 UEQ327781 TUU327781 TKY327781 TBC327781 SRG327781 SHK327781 RXO327781 RNS327781 RDW327781 QUA327781 QKE327781 QAI327781 PQM327781 PGQ327781 OWU327781 OMY327781 ODC327781 NTG327781 NJK327781 MZO327781 MPS327781 MFW327781 LWA327781 LME327781 LCI327781 KSM327781 KIQ327781 JYU327781 JOY327781 JFC327781 IVG327781 ILK327781 IBO327781 HRS327781 HHW327781 GYA327781 GOE327781 GEI327781 FUM327781 FKQ327781 FAU327781 EQY327781 EHC327781 DXG327781 DNK327781 DDO327781 CTS327781 CJW327781 CAA327781 BQE327781 BGI327781 AWM327781 AMQ327781 ACU327781 SY327781 JC327781 E327716 WVO262245 WLS262245 WBW262245 VSA262245 VIE262245 UYI262245 UOM262245 UEQ262245 TUU262245 TKY262245 TBC262245 SRG262245 SHK262245 RXO262245 RNS262245 RDW262245 QUA262245 QKE262245 QAI262245 PQM262245 PGQ262245 OWU262245 OMY262245 ODC262245 NTG262245 NJK262245 MZO262245 MPS262245 MFW262245 LWA262245 LME262245 LCI262245 KSM262245 KIQ262245 JYU262245 JOY262245 JFC262245 IVG262245 ILK262245 IBO262245 HRS262245 HHW262245 GYA262245 GOE262245 GEI262245 FUM262245 FKQ262245 FAU262245 EQY262245 EHC262245 DXG262245 DNK262245 DDO262245 CTS262245 CJW262245 CAA262245 BQE262245 BGI262245 AWM262245 AMQ262245 ACU262245 SY262245 JC262245 E262180 WVO196709 WLS196709 WBW196709 VSA196709 VIE196709 UYI196709 UOM196709 UEQ196709 TUU196709 TKY196709 TBC196709 SRG196709 SHK196709 RXO196709 RNS196709 RDW196709 QUA196709 QKE196709 QAI196709 PQM196709 PGQ196709 OWU196709 OMY196709 ODC196709 NTG196709 NJK196709 MZO196709 MPS196709 MFW196709 LWA196709 LME196709 LCI196709 KSM196709 KIQ196709 JYU196709 JOY196709 JFC196709 IVG196709 ILK196709 IBO196709 HRS196709 HHW196709 GYA196709 GOE196709 GEI196709 FUM196709 FKQ196709 FAU196709 EQY196709 EHC196709 DXG196709 DNK196709 DDO196709 CTS196709 CJW196709 CAA196709 BQE196709 BGI196709 AWM196709 AMQ196709 ACU196709 SY196709 JC196709 E196644 WVO131173 WLS131173 WBW131173 VSA131173 VIE131173 UYI131173 UOM131173 UEQ131173 TUU131173 TKY131173 TBC131173 SRG131173 SHK131173 RXO131173 RNS131173 RDW131173 QUA131173 QKE131173 QAI131173 PQM131173 PGQ131173 OWU131173 OMY131173 ODC131173 NTG131173 NJK131173 MZO131173 MPS131173 MFW131173 LWA131173 LME131173 LCI131173 KSM131173 KIQ131173 JYU131173 JOY131173 JFC131173 IVG131173 ILK131173 IBO131173 HRS131173 HHW131173 GYA131173 GOE131173 GEI131173 FUM131173 FKQ131173 FAU131173 EQY131173 EHC131173 DXG131173 DNK131173 DDO131173 CTS131173 CJW131173 CAA131173 BQE131173 BGI131173 AWM131173 AMQ131173 ACU131173 SY131173 JC131173 E131108 WVO65637 WLS65637 WBW65637 VSA65637 VIE65637 UYI65637 UOM65637 UEQ65637 TUU65637 TKY65637 TBC65637 SRG65637 SHK65637 RXO65637 RNS65637 RDW65637 QUA65637 QKE65637 QAI65637 PQM65637 PGQ65637 OWU65637 OMY65637 ODC65637 NTG65637 NJK65637 MZO65637 MPS65637 MFW65637 LWA65637 LME65637 LCI65637 KSM65637 KIQ65637 JYU65637 JOY65637 JFC65637 IVG65637 ILK65637 IBO65637 HRS65637 HHW65637 GYA65637 GOE65637 GEI65637 FUM65637 FKQ65637 FAU65637 EQY65637 EHC65637 DXG65637 DNK65637 DDO65637 CTS65637 CJW65637 CAA65637 BQE65637 BGI65637 AWM65637 AMQ65637 ACU65637 SY65637 JC65637 E65572 WVO43 WLS43 WBW43 VSA43 VIE43 UYI43 UOM43 UEQ43 TUU43 TKY43 TBC43 SRG43 SHK43 RXO43 RNS43 RDW43 QUA43 QKE43 QAI43 PQM43 PGQ43 OWU43 OMY43 ODC43 NTG43 NJK43 MZO43 MPS43 MFW43 LWA43 LME43 LCI43 KSM43 KIQ43 JYU43 JOY43 JFC43 IVG43 ILK43 IBO43 HRS43 HHW43 GYA43 GOE43 GEI43 FUM43 FKQ43 FAU43 EQY43 EHC43 DXG43 DNK43 DDO43 CTS43 CJW43 CAA43 BQE43 BGI43 AWM43 AMQ43 ACU43 SY43 JC43">
      <formula1>$D$525:$D$527</formula1>
    </dataValidation>
    <dataValidation type="list" allowBlank="1" showInputMessage="1" showErrorMessage="1" sqref="WVO983143 E48 WLS983143 WBW983143 VSA983143 VIE983143 UYI983143 UOM983143 UEQ983143 TUU983143 TKY983143 TBC983143 SRG983143 SHK983143 RXO983143 RNS983143 RDW983143 QUA983143 QKE983143 QAI983143 PQM983143 PGQ983143 OWU983143 OMY983143 ODC983143 NTG983143 NJK983143 MZO983143 MPS983143 MFW983143 LWA983143 LME983143 LCI983143 KSM983143 KIQ983143 JYU983143 JOY983143 JFC983143 IVG983143 ILK983143 IBO983143 HRS983143 HHW983143 GYA983143 GOE983143 GEI983143 FUM983143 FKQ983143 FAU983143 EQY983143 EHC983143 DXG983143 DNK983143 DDO983143 CTS983143 CJW983143 CAA983143 BQE983143 BGI983143 AWM983143 AMQ983143 ACU983143 SY983143 JC983143 E983078 WVO917607 WLS917607 WBW917607 VSA917607 VIE917607 UYI917607 UOM917607 UEQ917607 TUU917607 TKY917607 TBC917607 SRG917607 SHK917607 RXO917607 RNS917607 RDW917607 QUA917607 QKE917607 QAI917607 PQM917607 PGQ917607 OWU917607 OMY917607 ODC917607 NTG917607 NJK917607 MZO917607 MPS917607 MFW917607 LWA917607 LME917607 LCI917607 KSM917607 KIQ917607 JYU917607 JOY917607 JFC917607 IVG917607 ILK917607 IBO917607 HRS917607 HHW917607 GYA917607 GOE917607 GEI917607 FUM917607 FKQ917607 FAU917607 EQY917607 EHC917607 DXG917607 DNK917607 DDO917607 CTS917607 CJW917607 CAA917607 BQE917607 BGI917607 AWM917607 AMQ917607 ACU917607 SY917607 JC917607 E917542 WVO852071 WLS852071 WBW852071 VSA852071 VIE852071 UYI852071 UOM852071 UEQ852071 TUU852071 TKY852071 TBC852071 SRG852071 SHK852071 RXO852071 RNS852071 RDW852071 QUA852071 QKE852071 QAI852071 PQM852071 PGQ852071 OWU852071 OMY852071 ODC852071 NTG852071 NJK852071 MZO852071 MPS852071 MFW852071 LWA852071 LME852071 LCI852071 KSM852071 KIQ852071 JYU852071 JOY852071 JFC852071 IVG852071 ILK852071 IBO852071 HRS852071 HHW852071 GYA852071 GOE852071 GEI852071 FUM852071 FKQ852071 FAU852071 EQY852071 EHC852071 DXG852071 DNK852071 DDO852071 CTS852071 CJW852071 CAA852071 BQE852071 BGI852071 AWM852071 AMQ852071 ACU852071 SY852071 JC852071 E852006 WVO786535 WLS786535 WBW786535 VSA786535 VIE786535 UYI786535 UOM786535 UEQ786535 TUU786535 TKY786535 TBC786535 SRG786535 SHK786535 RXO786535 RNS786535 RDW786535 QUA786535 QKE786535 QAI786535 PQM786535 PGQ786535 OWU786535 OMY786535 ODC786535 NTG786535 NJK786535 MZO786535 MPS786535 MFW786535 LWA786535 LME786535 LCI786535 KSM786535 KIQ786535 JYU786535 JOY786535 JFC786535 IVG786535 ILK786535 IBO786535 HRS786535 HHW786535 GYA786535 GOE786535 GEI786535 FUM786535 FKQ786535 FAU786535 EQY786535 EHC786535 DXG786535 DNK786535 DDO786535 CTS786535 CJW786535 CAA786535 BQE786535 BGI786535 AWM786535 AMQ786535 ACU786535 SY786535 JC786535 E786470 WVO720999 WLS720999 WBW720999 VSA720999 VIE720999 UYI720999 UOM720999 UEQ720999 TUU720999 TKY720999 TBC720999 SRG720999 SHK720999 RXO720999 RNS720999 RDW720999 QUA720999 QKE720999 QAI720999 PQM720999 PGQ720999 OWU720999 OMY720999 ODC720999 NTG720999 NJK720999 MZO720999 MPS720999 MFW720999 LWA720999 LME720999 LCI720999 KSM720999 KIQ720999 JYU720999 JOY720999 JFC720999 IVG720999 ILK720999 IBO720999 HRS720999 HHW720999 GYA720999 GOE720999 GEI720999 FUM720999 FKQ720999 FAU720999 EQY720999 EHC720999 DXG720999 DNK720999 DDO720999 CTS720999 CJW720999 CAA720999 BQE720999 BGI720999 AWM720999 AMQ720999 ACU720999 SY720999 JC720999 E720934 WVO655463 WLS655463 WBW655463 VSA655463 VIE655463 UYI655463 UOM655463 UEQ655463 TUU655463 TKY655463 TBC655463 SRG655463 SHK655463 RXO655463 RNS655463 RDW655463 QUA655463 QKE655463 QAI655463 PQM655463 PGQ655463 OWU655463 OMY655463 ODC655463 NTG655463 NJK655463 MZO655463 MPS655463 MFW655463 LWA655463 LME655463 LCI655463 KSM655463 KIQ655463 JYU655463 JOY655463 JFC655463 IVG655463 ILK655463 IBO655463 HRS655463 HHW655463 GYA655463 GOE655463 GEI655463 FUM655463 FKQ655463 FAU655463 EQY655463 EHC655463 DXG655463 DNK655463 DDO655463 CTS655463 CJW655463 CAA655463 BQE655463 BGI655463 AWM655463 AMQ655463 ACU655463 SY655463 JC655463 E655398 WVO589927 WLS589927 WBW589927 VSA589927 VIE589927 UYI589927 UOM589927 UEQ589927 TUU589927 TKY589927 TBC589927 SRG589927 SHK589927 RXO589927 RNS589927 RDW589927 QUA589927 QKE589927 QAI589927 PQM589927 PGQ589927 OWU589927 OMY589927 ODC589927 NTG589927 NJK589927 MZO589927 MPS589927 MFW589927 LWA589927 LME589927 LCI589927 KSM589927 KIQ589927 JYU589927 JOY589927 JFC589927 IVG589927 ILK589927 IBO589927 HRS589927 HHW589927 GYA589927 GOE589927 GEI589927 FUM589927 FKQ589927 FAU589927 EQY589927 EHC589927 DXG589927 DNK589927 DDO589927 CTS589927 CJW589927 CAA589927 BQE589927 BGI589927 AWM589927 AMQ589927 ACU589927 SY589927 JC589927 E589862 WVO524391 WLS524391 WBW524391 VSA524391 VIE524391 UYI524391 UOM524391 UEQ524391 TUU524391 TKY524391 TBC524391 SRG524391 SHK524391 RXO524391 RNS524391 RDW524391 QUA524391 QKE524391 QAI524391 PQM524391 PGQ524391 OWU524391 OMY524391 ODC524391 NTG524391 NJK524391 MZO524391 MPS524391 MFW524391 LWA524391 LME524391 LCI524391 KSM524391 KIQ524391 JYU524391 JOY524391 JFC524391 IVG524391 ILK524391 IBO524391 HRS524391 HHW524391 GYA524391 GOE524391 GEI524391 FUM524391 FKQ524391 FAU524391 EQY524391 EHC524391 DXG524391 DNK524391 DDO524391 CTS524391 CJW524391 CAA524391 BQE524391 BGI524391 AWM524391 AMQ524391 ACU524391 SY524391 JC524391 E524326 WVO458855 WLS458855 WBW458855 VSA458855 VIE458855 UYI458855 UOM458855 UEQ458855 TUU458855 TKY458855 TBC458855 SRG458855 SHK458855 RXO458855 RNS458855 RDW458855 QUA458855 QKE458855 QAI458855 PQM458855 PGQ458855 OWU458855 OMY458855 ODC458855 NTG458855 NJK458855 MZO458855 MPS458855 MFW458855 LWA458855 LME458855 LCI458855 KSM458855 KIQ458855 JYU458855 JOY458855 JFC458855 IVG458855 ILK458855 IBO458855 HRS458855 HHW458855 GYA458855 GOE458855 GEI458855 FUM458855 FKQ458855 FAU458855 EQY458855 EHC458855 DXG458855 DNK458855 DDO458855 CTS458855 CJW458855 CAA458855 BQE458855 BGI458855 AWM458855 AMQ458855 ACU458855 SY458855 JC458855 E458790 WVO393319 WLS393319 WBW393319 VSA393319 VIE393319 UYI393319 UOM393319 UEQ393319 TUU393319 TKY393319 TBC393319 SRG393319 SHK393319 RXO393319 RNS393319 RDW393319 QUA393319 QKE393319 QAI393319 PQM393319 PGQ393319 OWU393319 OMY393319 ODC393319 NTG393319 NJK393319 MZO393319 MPS393319 MFW393319 LWA393319 LME393319 LCI393319 KSM393319 KIQ393319 JYU393319 JOY393319 JFC393319 IVG393319 ILK393319 IBO393319 HRS393319 HHW393319 GYA393319 GOE393319 GEI393319 FUM393319 FKQ393319 FAU393319 EQY393319 EHC393319 DXG393319 DNK393319 DDO393319 CTS393319 CJW393319 CAA393319 BQE393319 BGI393319 AWM393319 AMQ393319 ACU393319 SY393319 JC393319 E393254 WVO327783 WLS327783 WBW327783 VSA327783 VIE327783 UYI327783 UOM327783 UEQ327783 TUU327783 TKY327783 TBC327783 SRG327783 SHK327783 RXO327783 RNS327783 RDW327783 QUA327783 QKE327783 QAI327783 PQM327783 PGQ327783 OWU327783 OMY327783 ODC327783 NTG327783 NJK327783 MZO327783 MPS327783 MFW327783 LWA327783 LME327783 LCI327783 KSM327783 KIQ327783 JYU327783 JOY327783 JFC327783 IVG327783 ILK327783 IBO327783 HRS327783 HHW327783 GYA327783 GOE327783 GEI327783 FUM327783 FKQ327783 FAU327783 EQY327783 EHC327783 DXG327783 DNK327783 DDO327783 CTS327783 CJW327783 CAA327783 BQE327783 BGI327783 AWM327783 AMQ327783 ACU327783 SY327783 JC327783 E327718 WVO262247 WLS262247 WBW262247 VSA262247 VIE262247 UYI262247 UOM262247 UEQ262247 TUU262247 TKY262247 TBC262247 SRG262247 SHK262247 RXO262247 RNS262247 RDW262247 QUA262247 QKE262247 QAI262247 PQM262247 PGQ262247 OWU262247 OMY262247 ODC262247 NTG262247 NJK262247 MZO262247 MPS262247 MFW262247 LWA262247 LME262247 LCI262247 KSM262247 KIQ262247 JYU262247 JOY262247 JFC262247 IVG262247 ILK262247 IBO262247 HRS262247 HHW262247 GYA262247 GOE262247 GEI262247 FUM262247 FKQ262247 FAU262247 EQY262247 EHC262247 DXG262247 DNK262247 DDO262247 CTS262247 CJW262247 CAA262247 BQE262247 BGI262247 AWM262247 AMQ262247 ACU262247 SY262247 JC262247 E262182 WVO196711 WLS196711 WBW196711 VSA196711 VIE196711 UYI196711 UOM196711 UEQ196711 TUU196711 TKY196711 TBC196711 SRG196711 SHK196711 RXO196711 RNS196711 RDW196711 QUA196711 QKE196711 QAI196711 PQM196711 PGQ196711 OWU196711 OMY196711 ODC196711 NTG196711 NJK196711 MZO196711 MPS196711 MFW196711 LWA196711 LME196711 LCI196711 KSM196711 KIQ196711 JYU196711 JOY196711 JFC196711 IVG196711 ILK196711 IBO196711 HRS196711 HHW196711 GYA196711 GOE196711 GEI196711 FUM196711 FKQ196711 FAU196711 EQY196711 EHC196711 DXG196711 DNK196711 DDO196711 CTS196711 CJW196711 CAA196711 BQE196711 BGI196711 AWM196711 AMQ196711 ACU196711 SY196711 JC196711 E196646 WVO131175 WLS131175 WBW131175 VSA131175 VIE131175 UYI131175 UOM131175 UEQ131175 TUU131175 TKY131175 TBC131175 SRG131175 SHK131175 RXO131175 RNS131175 RDW131175 QUA131175 QKE131175 QAI131175 PQM131175 PGQ131175 OWU131175 OMY131175 ODC131175 NTG131175 NJK131175 MZO131175 MPS131175 MFW131175 LWA131175 LME131175 LCI131175 KSM131175 KIQ131175 JYU131175 JOY131175 JFC131175 IVG131175 ILK131175 IBO131175 HRS131175 HHW131175 GYA131175 GOE131175 GEI131175 FUM131175 FKQ131175 FAU131175 EQY131175 EHC131175 DXG131175 DNK131175 DDO131175 CTS131175 CJW131175 CAA131175 BQE131175 BGI131175 AWM131175 AMQ131175 ACU131175 SY131175 JC131175 E131110 WVO65639 WLS65639 WBW65639 VSA65639 VIE65639 UYI65639 UOM65639 UEQ65639 TUU65639 TKY65639 TBC65639 SRG65639 SHK65639 RXO65639 RNS65639 RDW65639 QUA65639 QKE65639 QAI65639 PQM65639 PGQ65639 OWU65639 OMY65639 ODC65639 NTG65639 NJK65639 MZO65639 MPS65639 MFW65639 LWA65639 LME65639 LCI65639 KSM65639 KIQ65639 JYU65639 JOY65639 JFC65639 IVG65639 ILK65639 IBO65639 HRS65639 HHW65639 GYA65639 GOE65639 GEI65639 FUM65639 FKQ65639 FAU65639 EQY65639 EHC65639 DXG65639 DNK65639 DDO65639 CTS65639 CJW65639 CAA65639 BQE65639 BGI65639 AWM65639 AMQ65639 ACU65639 SY65639 JC65639 E65574 WVO46 WLS46 WBW46 VSA46 VIE46 UYI46 UOM46 UEQ46 TUU46 TKY46 TBC46 SRG46 SHK46 RXO46 RNS46 RDW46 QUA46 QKE46 QAI46 PQM46 PGQ46 OWU46 OMY46 ODC46 NTG46 NJK46 MZO46 MPS46 MFW46 LWA46 LME46 LCI46 KSM46 KIQ46 JYU46 JOY46 JFC46 IVG46 ILK46 IBO46 HRS46 HHW46 GYA46 GOE46 GEI46 FUM46 FKQ46 FAU46 EQY46 EHC46 DXG46 DNK46 DDO46 CTS46 CJW46 CAA46 BQE46 BGI46 AWM46 AMQ46 ACU46 SY46 JC46">
      <formula1>$D$515:$D$521</formula1>
    </dataValidation>
    <dataValidation type="list" allowBlank="1" showInputMessage="1" showErrorMessage="1" sqref="E133">
      <formula1>$D$529:$D$531</formula1>
    </dataValidation>
    <dataValidation type="list" allowBlank="1" showInputMessage="1" showErrorMessage="1" sqref="E7">
      <formula1>$D$231:$D$237</formula1>
    </dataValidation>
  </dataValidations>
  <pageMargins left="0.75" right="0.75" top="1" bottom="1" header="0.5" footer="0.5"/>
  <pageSetup scale="37" fitToHeight="3" orientation="portrait" r:id="rId1"/>
  <headerFooter alignWithMargins="0"/>
  <ignoredErrors>
    <ignoredError sqref="C7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4</xdr:col>
                    <xdr:colOff>219075</xdr:colOff>
                    <xdr:row>24</xdr:row>
                    <xdr:rowOff>171450</xdr:rowOff>
                  </from>
                  <to>
                    <xdr:col>5</xdr:col>
                    <xdr:colOff>523875</xdr:colOff>
                    <xdr:row>26</xdr:row>
                    <xdr:rowOff>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4</xdr:col>
                    <xdr:colOff>228600</xdr:colOff>
                    <xdr:row>58</xdr:row>
                    <xdr:rowOff>171450</xdr:rowOff>
                  </from>
                  <to>
                    <xdr:col>5</xdr:col>
                    <xdr:colOff>533400</xdr:colOff>
                    <xdr:row>60</xdr:row>
                    <xdr:rowOff>9525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4</xdr:col>
                    <xdr:colOff>228600</xdr:colOff>
                    <xdr:row>59</xdr:row>
                    <xdr:rowOff>180975</xdr:rowOff>
                  </from>
                  <to>
                    <xdr:col>5</xdr:col>
                    <xdr:colOff>533400</xdr:colOff>
                    <xdr:row>61</xdr:row>
                    <xdr:rowOff>19050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4</xdr:col>
                    <xdr:colOff>219075</xdr:colOff>
                    <xdr:row>62</xdr:row>
                    <xdr:rowOff>171450</xdr:rowOff>
                  </from>
                  <to>
                    <xdr:col>5</xdr:col>
                    <xdr:colOff>523875</xdr:colOff>
                    <xdr:row>64</xdr:row>
                    <xdr:rowOff>9525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4</xdr:col>
                    <xdr:colOff>228600</xdr:colOff>
                    <xdr:row>50</xdr:row>
                    <xdr:rowOff>171450</xdr:rowOff>
                  </from>
                  <to>
                    <xdr:col>5</xdr:col>
                    <xdr:colOff>533400</xdr:colOff>
                    <xdr:row>52</xdr:row>
                    <xdr:rowOff>9525</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4</xdr:col>
                    <xdr:colOff>219075</xdr:colOff>
                    <xdr:row>41</xdr:row>
                    <xdr:rowOff>161925</xdr:rowOff>
                  </from>
                  <to>
                    <xdr:col>5</xdr:col>
                    <xdr:colOff>523875</xdr:colOff>
                    <xdr:row>43</xdr:row>
                    <xdr:rowOff>28575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4</xdr:col>
                    <xdr:colOff>228600</xdr:colOff>
                    <xdr:row>51</xdr:row>
                    <xdr:rowOff>152400</xdr:rowOff>
                  </from>
                  <to>
                    <xdr:col>5</xdr:col>
                    <xdr:colOff>533400</xdr:colOff>
                    <xdr:row>53</xdr:row>
                    <xdr:rowOff>19050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4</xdr:col>
                    <xdr:colOff>228600</xdr:colOff>
                    <xdr:row>52</xdr:row>
                    <xdr:rowOff>142875</xdr:rowOff>
                  </from>
                  <to>
                    <xdr:col>5</xdr:col>
                    <xdr:colOff>533400</xdr:colOff>
                    <xdr:row>54</xdr:row>
                    <xdr:rowOff>9525</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4</xdr:col>
                    <xdr:colOff>228600</xdr:colOff>
                    <xdr:row>53</xdr:row>
                    <xdr:rowOff>152400</xdr:rowOff>
                  </from>
                  <to>
                    <xdr:col>5</xdr:col>
                    <xdr:colOff>533400</xdr:colOff>
                    <xdr:row>55</xdr:row>
                    <xdr:rowOff>19050</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4</xdr:col>
                    <xdr:colOff>228600</xdr:colOff>
                    <xdr:row>54</xdr:row>
                    <xdr:rowOff>142875</xdr:rowOff>
                  </from>
                  <to>
                    <xdr:col>5</xdr:col>
                    <xdr:colOff>533400</xdr:colOff>
                    <xdr:row>56</xdr:row>
                    <xdr:rowOff>9525</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4</xdr:col>
                    <xdr:colOff>228600</xdr:colOff>
                    <xdr:row>55</xdr:row>
                    <xdr:rowOff>171450</xdr:rowOff>
                  </from>
                  <to>
                    <xdr:col>5</xdr:col>
                    <xdr:colOff>533400</xdr:colOff>
                    <xdr:row>57</xdr:row>
                    <xdr:rowOff>9525</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4</xdr:col>
                    <xdr:colOff>228600</xdr:colOff>
                    <xdr:row>44</xdr:row>
                    <xdr:rowOff>180975</xdr:rowOff>
                  </from>
                  <to>
                    <xdr:col>5</xdr:col>
                    <xdr:colOff>533400</xdr:colOff>
                    <xdr:row>46</xdr:row>
                    <xdr:rowOff>19050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4</xdr:col>
                    <xdr:colOff>228600</xdr:colOff>
                    <xdr:row>48</xdr:row>
                    <xdr:rowOff>171450</xdr:rowOff>
                  </from>
                  <to>
                    <xdr:col>5</xdr:col>
                    <xdr:colOff>533400</xdr:colOff>
                    <xdr:row>50</xdr:row>
                    <xdr:rowOff>9525</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4</xdr:col>
                    <xdr:colOff>228600</xdr:colOff>
                    <xdr:row>64</xdr:row>
                    <xdr:rowOff>171450</xdr:rowOff>
                  </from>
                  <to>
                    <xdr:col>5</xdr:col>
                    <xdr:colOff>533400</xdr:colOff>
                    <xdr:row>66</xdr:row>
                    <xdr:rowOff>9525</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4</xdr:col>
                    <xdr:colOff>228600</xdr:colOff>
                    <xdr:row>65</xdr:row>
                    <xdr:rowOff>171450</xdr:rowOff>
                  </from>
                  <to>
                    <xdr:col>5</xdr:col>
                    <xdr:colOff>533400</xdr:colOff>
                    <xdr:row>67</xdr:row>
                    <xdr:rowOff>9525</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4</xdr:col>
                    <xdr:colOff>228600</xdr:colOff>
                    <xdr:row>67</xdr:row>
                    <xdr:rowOff>0</xdr:rowOff>
                  </from>
                  <to>
                    <xdr:col>5</xdr:col>
                    <xdr:colOff>533400</xdr:colOff>
                    <xdr:row>68</xdr:row>
                    <xdr:rowOff>28575</xdr:rowOff>
                  </to>
                </anchor>
              </controlPr>
            </control>
          </mc:Choice>
        </mc:AlternateContent>
        <mc:AlternateContent xmlns:mc="http://schemas.openxmlformats.org/markup-compatibility/2006">
          <mc:Choice Requires="x14">
            <control shapeId="2069" r:id="rId20" name="Check Box 21">
              <controlPr defaultSize="0" autoFill="0" autoLine="0" autoPict="0">
                <anchor moveWithCells="1">
                  <from>
                    <xdr:col>4</xdr:col>
                    <xdr:colOff>219075</xdr:colOff>
                    <xdr:row>71</xdr:row>
                    <xdr:rowOff>161925</xdr:rowOff>
                  </from>
                  <to>
                    <xdr:col>5</xdr:col>
                    <xdr:colOff>523875</xdr:colOff>
                    <xdr:row>73</xdr:row>
                    <xdr:rowOff>28575</xdr:rowOff>
                  </to>
                </anchor>
              </controlPr>
            </control>
          </mc:Choice>
        </mc:AlternateContent>
        <mc:AlternateContent xmlns:mc="http://schemas.openxmlformats.org/markup-compatibility/2006">
          <mc:Choice Requires="x14">
            <control shapeId="2070" r:id="rId21" name="Check Box 22">
              <controlPr defaultSize="0" autoFill="0" autoLine="0" autoPict="0">
                <anchor moveWithCells="1">
                  <from>
                    <xdr:col>4</xdr:col>
                    <xdr:colOff>219075</xdr:colOff>
                    <xdr:row>74</xdr:row>
                    <xdr:rowOff>171450</xdr:rowOff>
                  </from>
                  <to>
                    <xdr:col>5</xdr:col>
                    <xdr:colOff>523875</xdr:colOff>
                    <xdr:row>76</xdr:row>
                    <xdr:rowOff>9525</xdr:rowOff>
                  </to>
                </anchor>
              </controlPr>
            </control>
          </mc:Choice>
        </mc:AlternateContent>
        <mc:AlternateContent xmlns:mc="http://schemas.openxmlformats.org/markup-compatibility/2006">
          <mc:Choice Requires="x14">
            <control shapeId="2071" r:id="rId22" name="Check Box 23">
              <controlPr defaultSize="0" autoFill="0" autoLine="0" autoPict="0">
                <anchor moveWithCells="1">
                  <from>
                    <xdr:col>4</xdr:col>
                    <xdr:colOff>219075</xdr:colOff>
                    <xdr:row>75</xdr:row>
                    <xdr:rowOff>161925</xdr:rowOff>
                  </from>
                  <to>
                    <xdr:col>5</xdr:col>
                    <xdr:colOff>523875</xdr:colOff>
                    <xdr:row>77</xdr:row>
                    <xdr:rowOff>0</xdr:rowOff>
                  </to>
                </anchor>
              </controlPr>
            </control>
          </mc:Choice>
        </mc:AlternateContent>
        <mc:AlternateContent xmlns:mc="http://schemas.openxmlformats.org/markup-compatibility/2006">
          <mc:Choice Requires="x14">
            <control shapeId="2072" r:id="rId23" name="Check Box 24">
              <controlPr defaultSize="0" autoFill="0" autoLine="0" autoPict="0">
                <anchor moveWithCells="1">
                  <from>
                    <xdr:col>4</xdr:col>
                    <xdr:colOff>219075</xdr:colOff>
                    <xdr:row>76</xdr:row>
                    <xdr:rowOff>171450</xdr:rowOff>
                  </from>
                  <to>
                    <xdr:col>5</xdr:col>
                    <xdr:colOff>523875</xdr:colOff>
                    <xdr:row>78</xdr:row>
                    <xdr:rowOff>9525</xdr:rowOff>
                  </to>
                </anchor>
              </controlPr>
            </control>
          </mc:Choice>
        </mc:AlternateContent>
        <mc:AlternateContent xmlns:mc="http://schemas.openxmlformats.org/markup-compatibility/2006">
          <mc:Choice Requires="x14">
            <control shapeId="2073" r:id="rId24" name="Check Box 25">
              <controlPr defaultSize="0" autoFill="0" autoLine="0" autoPict="0">
                <anchor moveWithCells="1">
                  <from>
                    <xdr:col>4</xdr:col>
                    <xdr:colOff>219075</xdr:colOff>
                    <xdr:row>77</xdr:row>
                    <xdr:rowOff>171450</xdr:rowOff>
                  </from>
                  <to>
                    <xdr:col>5</xdr:col>
                    <xdr:colOff>523875</xdr:colOff>
                    <xdr:row>79</xdr:row>
                    <xdr:rowOff>9525</xdr:rowOff>
                  </to>
                </anchor>
              </controlPr>
            </control>
          </mc:Choice>
        </mc:AlternateContent>
        <mc:AlternateContent xmlns:mc="http://schemas.openxmlformats.org/markup-compatibility/2006">
          <mc:Choice Requires="x14">
            <control shapeId="2074" r:id="rId25" name="Check Box 26">
              <controlPr defaultSize="0" autoFill="0" autoLine="0" autoPict="0">
                <anchor moveWithCells="1">
                  <from>
                    <xdr:col>4</xdr:col>
                    <xdr:colOff>219075</xdr:colOff>
                    <xdr:row>78</xdr:row>
                    <xdr:rowOff>171450</xdr:rowOff>
                  </from>
                  <to>
                    <xdr:col>5</xdr:col>
                    <xdr:colOff>523875</xdr:colOff>
                    <xdr:row>80</xdr:row>
                    <xdr:rowOff>9525</xdr:rowOff>
                  </to>
                </anchor>
              </controlPr>
            </control>
          </mc:Choice>
        </mc:AlternateContent>
        <mc:AlternateContent xmlns:mc="http://schemas.openxmlformats.org/markup-compatibility/2006">
          <mc:Choice Requires="x14">
            <control shapeId="2075" r:id="rId26" name="Check Box 27">
              <controlPr defaultSize="0" autoFill="0" autoLine="0" autoPict="0">
                <anchor moveWithCells="1">
                  <from>
                    <xdr:col>4</xdr:col>
                    <xdr:colOff>219075</xdr:colOff>
                    <xdr:row>79</xdr:row>
                    <xdr:rowOff>161925</xdr:rowOff>
                  </from>
                  <to>
                    <xdr:col>5</xdr:col>
                    <xdr:colOff>523875</xdr:colOff>
                    <xdr:row>81</xdr:row>
                    <xdr:rowOff>28575</xdr:rowOff>
                  </to>
                </anchor>
              </controlPr>
            </control>
          </mc:Choice>
        </mc:AlternateContent>
        <mc:AlternateContent xmlns:mc="http://schemas.openxmlformats.org/markup-compatibility/2006">
          <mc:Choice Requires="x14">
            <control shapeId="2076" r:id="rId27" name="Check Box 28">
              <controlPr defaultSize="0" autoFill="0" autoLine="0" autoPict="0">
                <anchor moveWithCells="1">
                  <from>
                    <xdr:col>4</xdr:col>
                    <xdr:colOff>219075</xdr:colOff>
                    <xdr:row>81</xdr:row>
                    <xdr:rowOff>142875</xdr:rowOff>
                  </from>
                  <to>
                    <xdr:col>5</xdr:col>
                    <xdr:colOff>523875</xdr:colOff>
                    <xdr:row>83</xdr:row>
                    <xdr:rowOff>9525</xdr:rowOff>
                  </to>
                </anchor>
              </controlPr>
            </control>
          </mc:Choice>
        </mc:AlternateContent>
        <mc:AlternateContent xmlns:mc="http://schemas.openxmlformats.org/markup-compatibility/2006">
          <mc:Choice Requires="x14">
            <control shapeId="2077" r:id="rId28" name="Check Box 29">
              <controlPr defaultSize="0" autoFill="0" autoLine="0" autoPict="0">
                <anchor moveWithCells="1">
                  <from>
                    <xdr:col>4</xdr:col>
                    <xdr:colOff>219075</xdr:colOff>
                    <xdr:row>85</xdr:row>
                    <xdr:rowOff>161925</xdr:rowOff>
                  </from>
                  <to>
                    <xdr:col>5</xdr:col>
                    <xdr:colOff>523875</xdr:colOff>
                    <xdr:row>87</xdr:row>
                    <xdr:rowOff>28575</xdr:rowOff>
                  </to>
                </anchor>
              </controlPr>
            </control>
          </mc:Choice>
        </mc:AlternateContent>
        <mc:AlternateContent xmlns:mc="http://schemas.openxmlformats.org/markup-compatibility/2006">
          <mc:Choice Requires="x14">
            <control shapeId="2078" r:id="rId29" name="Check Box 30">
              <controlPr defaultSize="0" autoFill="0" autoLine="0" autoPict="0">
                <anchor moveWithCells="1">
                  <from>
                    <xdr:col>4</xdr:col>
                    <xdr:colOff>219075</xdr:colOff>
                    <xdr:row>87</xdr:row>
                    <xdr:rowOff>133350</xdr:rowOff>
                  </from>
                  <to>
                    <xdr:col>5</xdr:col>
                    <xdr:colOff>523875</xdr:colOff>
                    <xdr:row>89</xdr:row>
                    <xdr:rowOff>28575</xdr:rowOff>
                  </to>
                </anchor>
              </controlPr>
            </control>
          </mc:Choice>
        </mc:AlternateContent>
        <mc:AlternateContent xmlns:mc="http://schemas.openxmlformats.org/markup-compatibility/2006">
          <mc:Choice Requires="x14">
            <control shapeId="2079" r:id="rId30" name="Check Box 31">
              <controlPr defaultSize="0" autoFill="0" autoLine="0" autoPict="0">
                <anchor moveWithCells="1">
                  <from>
                    <xdr:col>4</xdr:col>
                    <xdr:colOff>219075</xdr:colOff>
                    <xdr:row>89</xdr:row>
                    <xdr:rowOff>133350</xdr:rowOff>
                  </from>
                  <to>
                    <xdr:col>5</xdr:col>
                    <xdr:colOff>523875</xdr:colOff>
                    <xdr:row>91</xdr:row>
                    <xdr:rowOff>0</xdr:rowOff>
                  </to>
                </anchor>
              </controlPr>
            </control>
          </mc:Choice>
        </mc:AlternateContent>
        <mc:AlternateContent xmlns:mc="http://schemas.openxmlformats.org/markup-compatibility/2006">
          <mc:Choice Requires="x14">
            <control shapeId="2080" r:id="rId31" name="Check Box 32">
              <controlPr defaultSize="0" autoFill="0" autoLine="0" autoPict="0">
                <anchor moveWithCells="1">
                  <from>
                    <xdr:col>4</xdr:col>
                    <xdr:colOff>219075</xdr:colOff>
                    <xdr:row>91</xdr:row>
                    <xdr:rowOff>171450</xdr:rowOff>
                  </from>
                  <to>
                    <xdr:col>5</xdr:col>
                    <xdr:colOff>523875</xdr:colOff>
                    <xdr:row>93</xdr:row>
                    <xdr:rowOff>9525</xdr:rowOff>
                  </to>
                </anchor>
              </controlPr>
            </control>
          </mc:Choice>
        </mc:AlternateContent>
        <mc:AlternateContent xmlns:mc="http://schemas.openxmlformats.org/markup-compatibility/2006">
          <mc:Choice Requires="x14">
            <control shapeId="2081" r:id="rId32" name="Check Box 33">
              <controlPr defaultSize="0" autoFill="0" autoLine="0" autoPict="0">
                <anchor moveWithCells="1">
                  <from>
                    <xdr:col>4</xdr:col>
                    <xdr:colOff>219075</xdr:colOff>
                    <xdr:row>92</xdr:row>
                    <xdr:rowOff>180975</xdr:rowOff>
                  </from>
                  <to>
                    <xdr:col>5</xdr:col>
                    <xdr:colOff>523875</xdr:colOff>
                    <xdr:row>94</xdr:row>
                    <xdr:rowOff>19050</xdr:rowOff>
                  </to>
                </anchor>
              </controlPr>
            </control>
          </mc:Choice>
        </mc:AlternateContent>
        <mc:AlternateContent xmlns:mc="http://schemas.openxmlformats.org/markup-compatibility/2006">
          <mc:Choice Requires="x14">
            <control shapeId="2082" r:id="rId33" name="Check Box 34">
              <controlPr defaultSize="0" autoFill="0" autoLine="0" autoPict="0">
                <anchor moveWithCells="1">
                  <from>
                    <xdr:col>4</xdr:col>
                    <xdr:colOff>219075</xdr:colOff>
                    <xdr:row>93</xdr:row>
                    <xdr:rowOff>161925</xdr:rowOff>
                  </from>
                  <to>
                    <xdr:col>5</xdr:col>
                    <xdr:colOff>523875</xdr:colOff>
                    <xdr:row>95</xdr:row>
                    <xdr:rowOff>28575</xdr:rowOff>
                  </to>
                </anchor>
              </controlPr>
            </control>
          </mc:Choice>
        </mc:AlternateContent>
        <mc:AlternateContent xmlns:mc="http://schemas.openxmlformats.org/markup-compatibility/2006">
          <mc:Choice Requires="x14">
            <control shapeId="2083" r:id="rId34" name="Check Box 35">
              <controlPr defaultSize="0" autoFill="0" autoLine="0" autoPict="0">
                <anchor moveWithCells="1">
                  <from>
                    <xdr:col>4</xdr:col>
                    <xdr:colOff>219075</xdr:colOff>
                    <xdr:row>90</xdr:row>
                    <xdr:rowOff>171450</xdr:rowOff>
                  </from>
                  <to>
                    <xdr:col>5</xdr:col>
                    <xdr:colOff>523875</xdr:colOff>
                    <xdr:row>92</xdr:row>
                    <xdr:rowOff>9525</xdr:rowOff>
                  </to>
                </anchor>
              </controlPr>
            </control>
          </mc:Choice>
        </mc:AlternateContent>
        <mc:AlternateContent xmlns:mc="http://schemas.openxmlformats.org/markup-compatibility/2006">
          <mc:Choice Requires="x14">
            <control shapeId="2086" r:id="rId35" name="Check Box 38">
              <controlPr defaultSize="0" autoFill="0" autoLine="0" autoPict="0">
                <anchor moveWithCells="1">
                  <from>
                    <xdr:col>4</xdr:col>
                    <xdr:colOff>228600</xdr:colOff>
                    <xdr:row>96</xdr:row>
                    <xdr:rowOff>161925</xdr:rowOff>
                  </from>
                  <to>
                    <xdr:col>5</xdr:col>
                    <xdr:colOff>533400</xdr:colOff>
                    <xdr:row>98</xdr:row>
                    <xdr:rowOff>28575</xdr:rowOff>
                  </to>
                </anchor>
              </controlPr>
            </control>
          </mc:Choice>
        </mc:AlternateContent>
        <mc:AlternateContent xmlns:mc="http://schemas.openxmlformats.org/markup-compatibility/2006">
          <mc:Choice Requires="x14">
            <control shapeId="2087" r:id="rId36" name="Check Box 39">
              <controlPr defaultSize="0" autoFill="0" autoLine="0" autoPict="0">
                <anchor moveWithCells="1">
                  <from>
                    <xdr:col>4</xdr:col>
                    <xdr:colOff>228600</xdr:colOff>
                    <xdr:row>101</xdr:row>
                    <xdr:rowOff>171450</xdr:rowOff>
                  </from>
                  <to>
                    <xdr:col>5</xdr:col>
                    <xdr:colOff>533400</xdr:colOff>
                    <xdr:row>103</xdr:row>
                    <xdr:rowOff>9525</xdr:rowOff>
                  </to>
                </anchor>
              </controlPr>
            </control>
          </mc:Choice>
        </mc:AlternateContent>
        <mc:AlternateContent xmlns:mc="http://schemas.openxmlformats.org/markup-compatibility/2006">
          <mc:Choice Requires="x14">
            <control shapeId="2091" r:id="rId37" name="Check Box 43">
              <controlPr defaultSize="0" autoFill="0" autoLine="0" autoPict="0">
                <anchor moveWithCells="1">
                  <from>
                    <xdr:col>4</xdr:col>
                    <xdr:colOff>228600</xdr:colOff>
                    <xdr:row>106</xdr:row>
                    <xdr:rowOff>161925</xdr:rowOff>
                  </from>
                  <to>
                    <xdr:col>5</xdr:col>
                    <xdr:colOff>533400</xdr:colOff>
                    <xdr:row>108</xdr:row>
                    <xdr:rowOff>0</xdr:rowOff>
                  </to>
                </anchor>
              </controlPr>
            </control>
          </mc:Choice>
        </mc:AlternateContent>
        <mc:AlternateContent xmlns:mc="http://schemas.openxmlformats.org/markup-compatibility/2006">
          <mc:Choice Requires="x14">
            <control shapeId="2092" r:id="rId38" name="Check Box 44">
              <controlPr defaultSize="0" autoFill="0" autoLine="0" autoPict="0">
                <anchor moveWithCells="1">
                  <from>
                    <xdr:col>4</xdr:col>
                    <xdr:colOff>228600</xdr:colOff>
                    <xdr:row>107</xdr:row>
                    <xdr:rowOff>171450</xdr:rowOff>
                  </from>
                  <to>
                    <xdr:col>5</xdr:col>
                    <xdr:colOff>533400</xdr:colOff>
                    <xdr:row>109</xdr:row>
                    <xdr:rowOff>9525</xdr:rowOff>
                  </to>
                </anchor>
              </controlPr>
            </control>
          </mc:Choice>
        </mc:AlternateContent>
        <mc:AlternateContent xmlns:mc="http://schemas.openxmlformats.org/markup-compatibility/2006">
          <mc:Choice Requires="x14">
            <control shapeId="2093" r:id="rId39" name="Check Box 45">
              <controlPr defaultSize="0" autoFill="0" autoLine="0" autoPict="0">
                <anchor moveWithCells="1">
                  <from>
                    <xdr:col>4</xdr:col>
                    <xdr:colOff>228600</xdr:colOff>
                    <xdr:row>108</xdr:row>
                    <xdr:rowOff>161925</xdr:rowOff>
                  </from>
                  <to>
                    <xdr:col>5</xdr:col>
                    <xdr:colOff>533400</xdr:colOff>
                    <xdr:row>110</xdr:row>
                    <xdr:rowOff>28575</xdr:rowOff>
                  </to>
                </anchor>
              </controlPr>
            </control>
          </mc:Choice>
        </mc:AlternateContent>
        <mc:AlternateContent xmlns:mc="http://schemas.openxmlformats.org/markup-compatibility/2006">
          <mc:Choice Requires="x14">
            <control shapeId="2094" r:id="rId40" name="Check Box 46">
              <controlPr defaultSize="0" autoFill="0" autoLine="0" autoPict="0">
                <anchor moveWithCells="1">
                  <from>
                    <xdr:col>4</xdr:col>
                    <xdr:colOff>228600</xdr:colOff>
                    <xdr:row>110</xdr:row>
                    <xdr:rowOff>152400</xdr:rowOff>
                  </from>
                  <to>
                    <xdr:col>5</xdr:col>
                    <xdr:colOff>533400</xdr:colOff>
                    <xdr:row>112</xdr:row>
                    <xdr:rowOff>19050</xdr:rowOff>
                  </to>
                </anchor>
              </controlPr>
            </control>
          </mc:Choice>
        </mc:AlternateContent>
        <mc:AlternateContent xmlns:mc="http://schemas.openxmlformats.org/markup-compatibility/2006">
          <mc:Choice Requires="x14">
            <control shapeId="2095" r:id="rId41" name="Check Box 47">
              <controlPr defaultSize="0" autoFill="0" autoLine="0" autoPict="0">
                <anchor moveWithCells="1">
                  <from>
                    <xdr:col>4</xdr:col>
                    <xdr:colOff>228600</xdr:colOff>
                    <xdr:row>111</xdr:row>
                    <xdr:rowOff>180975</xdr:rowOff>
                  </from>
                  <to>
                    <xdr:col>5</xdr:col>
                    <xdr:colOff>533400</xdr:colOff>
                    <xdr:row>113</xdr:row>
                    <xdr:rowOff>19050</xdr:rowOff>
                  </to>
                </anchor>
              </controlPr>
            </control>
          </mc:Choice>
        </mc:AlternateContent>
        <mc:AlternateContent xmlns:mc="http://schemas.openxmlformats.org/markup-compatibility/2006">
          <mc:Choice Requires="x14">
            <control shapeId="2096" r:id="rId42" name="Check Box 48">
              <controlPr defaultSize="0" autoFill="0" autoLine="0" autoPict="0">
                <anchor moveWithCells="1">
                  <from>
                    <xdr:col>4</xdr:col>
                    <xdr:colOff>228600</xdr:colOff>
                    <xdr:row>112</xdr:row>
                    <xdr:rowOff>171450</xdr:rowOff>
                  </from>
                  <to>
                    <xdr:col>5</xdr:col>
                    <xdr:colOff>533400</xdr:colOff>
                    <xdr:row>114</xdr:row>
                    <xdr:rowOff>9525</xdr:rowOff>
                  </to>
                </anchor>
              </controlPr>
            </control>
          </mc:Choice>
        </mc:AlternateContent>
        <mc:AlternateContent xmlns:mc="http://schemas.openxmlformats.org/markup-compatibility/2006">
          <mc:Choice Requires="x14">
            <control shapeId="2097" r:id="rId43" name="Check Box 49">
              <controlPr defaultSize="0" autoFill="0" autoLine="0" autoPict="0">
                <anchor moveWithCells="1">
                  <from>
                    <xdr:col>4</xdr:col>
                    <xdr:colOff>219075</xdr:colOff>
                    <xdr:row>125</xdr:row>
                    <xdr:rowOff>133350</xdr:rowOff>
                  </from>
                  <to>
                    <xdr:col>5</xdr:col>
                    <xdr:colOff>523875</xdr:colOff>
                    <xdr:row>127</xdr:row>
                    <xdr:rowOff>28575</xdr:rowOff>
                  </to>
                </anchor>
              </controlPr>
            </control>
          </mc:Choice>
        </mc:AlternateContent>
        <mc:AlternateContent xmlns:mc="http://schemas.openxmlformats.org/markup-compatibility/2006">
          <mc:Choice Requires="x14">
            <control shapeId="2098" r:id="rId44" name="Check Box 50">
              <controlPr defaultSize="0" autoFill="0" autoLine="0" autoPict="0">
                <anchor moveWithCells="1">
                  <from>
                    <xdr:col>4</xdr:col>
                    <xdr:colOff>228600</xdr:colOff>
                    <xdr:row>100</xdr:row>
                    <xdr:rowOff>142875</xdr:rowOff>
                  </from>
                  <to>
                    <xdr:col>5</xdr:col>
                    <xdr:colOff>533400</xdr:colOff>
                    <xdr:row>102</xdr:row>
                    <xdr:rowOff>9525</xdr:rowOff>
                  </to>
                </anchor>
              </controlPr>
            </control>
          </mc:Choice>
        </mc:AlternateContent>
        <mc:AlternateContent xmlns:mc="http://schemas.openxmlformats.org/markup-compatibility/2006">
          <mc:Choice Requires="x14">
            <control shapeId="2099" r:id="rId45" name="Check Box 51">
              <controlPr defaultSize="0" autoFill="0" autoLine="0" autoPict="0">
                <anchor moveWithCells="1">
                  <from>
                    <xdr:col>4</xdr:col>
                    <xdr:colOff>228600</xdr:colOff>
                    <xdr:row>98</xdr:row>
                    <xdr:rowOff>133350</xdr:rowOff>
                  </from>
                  <to>
                    <xdr:col>5</xdr:col>
                    <xdr:colOff>533400</xdr:colOff>
                    <xdr:row>100</xdr:row>
                    <xdr:rowOff>28575</xdr:rowOff>
                  </to>
                </anchor>
              </controlPr>
            </control>
          </mc:Choice>
        </mc:AlternateContent>
        <mc:AlternateContent xmlns:mc="http://schemas.openxmlformats.org/markup-compatibility/2006">
          <mc:Choice Requires="x14">
            <control shapeId="2100" r:id="rId46" name="Check Box 52">
              <controlPr defaultSize="0" autoFill="0" autoLine="0" autoPict="0">
                <anchor moveWithCells="1">
                  <from>
                    <xdr:col>4</xdr:col>
                    <xdr:colOff>219075</xdr:colOff>
                    <xdr:row>119</xdr:row>
                    <xdr:rowOff>161925</xdr:rowOff>
                  </from>
                  <to>
                    <xdr:col>5</xdr:col>
                    <xdr:colOff>523875</xdr:colOff>
                    <xdr:row>121</xdr:row>
                    <xdr:rowOff>0</xdr:rowOff>
                  </to>
                </anchor>
              </controlPr>
            </control>
          </mc:Choice>
        </mc:AlternateContent>
        <mc:AlternateContent xmlns:mc="http://schemas.openxmlformats.org/markup-compatibility/2006">
          <mc:Choice Requires="x14">
            <control shapeId="2101" r:id="rId47" name="Check Box 53">
              <controlPr defaultSize="0" autoFill="0" autoLine="0" autoPict="0">
                <anchor moveWithCells="1">
                  <from>
                    <xdr:col>4</xdr:col>
                    <xdr:colOff>228600</xdr:colOff>
                    <xdr:row>114</xdr:row>
                    <xdr:rowOff>161925</xdr:rowOff>
                  </from>
                  <to>
                    <xdr:col>5</xdr:col>
                    <xdr:colOff>533400</xdr:colOff>
                    <xdr:row>116</xdr:row>
                    <xdr:rowOff>28575</xdr:rowOff>
                  </to>
                </anchor>
              </controlPr>
            </control>
          </mc:Choice>
        </mc:AlternateContent>
        <mc:AlternateContent xmlns:mc="http://schemas.openxmlformats.org/markup-compatibility/2006">
          <mc:Choice Requires="x14">
            <control shapeId="2102" r:id="rId48" name="Check Box 54">
              <controlPr defaultSize="0" autoFill="0" autoLine="0" autoPict="0">
                <anchor moveWithCells="1">
                  <from>
                    <xdr:col>4</xdr:col>
                    <xdr:colOff>219075</xdr:colOff>
                    <xdr:row>120</xdr:row>
                    <xdr:rowOff>171450</xdr:rowOff>
                  </from>
                  <to>
                    <xdr:col>5</xdr:col>
                    <xdr:colOff>523875</xdr:colOff>
                    <xdr:row>122</xdr:row>
                    <xdr:rowOff>9525</xdr:rowOff>
                  </to>
                </anchor>
              </controlPr>
            </control>
          </mc:Choice>
        </mc:AlternateContent>
        <mc:AlternateContent xmlns:mc="http://schemas.openxmlformats.org/markup-compatibility/2006">
          <mc:Choice Requires="x14">
            <control shapeId="2103" r:id="rId49" name="Check Box 55">
              <controlPr defaultSize="0" autoFill="0" autoLine="0" autoPict="0">
                <anchor moveWithCells="1">
                  <from>
                    <xdr:col>4</xdr:col>
                    <xdr:colOff>219075</xdr:colOff>
                    <xdr:row>121</xdr:row>
                    <xdr:rowOff>171450</xdr:rowOff>
                  </from>
                  <to>
                    <xdr:col>5</xdr:col>
                    <xdr:colOff>523875</xdr:colOff>
                    <xdr:row>123</xdr:row>
                    <xdr:rowOff>9525</xdr:rowOff>
                  </to>
                </anchor>
              </controlPr>
            </control>
          </mc:Choice>
        </mc:AlternateContent>
        <mc:AlternateContent xmlns:mc="http://schemas.openxmlformats.org/markup-compatibility/2006">
          <mc:Choice Requires="x14">
            <control shapeId="2104" r:id="rId50" name="Check Box 56">
              <controlPr defaultSize="0" autoFill="0" autoLine="0" autoPict="0">
                <anchor moveWithCells="1">
                  <from>
                    <xdr:col>4</xdr:col>
                    <xdr:colOff>219075</xdr:colOff>
                    <xdr:row>123</xdr:row>
                    <xdr:rowOff>161925</xdr:rowOff>
                  </from>
                  <to>
                    <xdr:col>5</xdr:col>
                    <xdr:colOff>523875</xdr:colOff>
                    <xdr:row>125</xdr:row>
                    <xdr:rowOff>28575</xdr:rowOff>
                  </to>
                </anchor>
              </controlPr>
            </control>
          </mc:Choice>
        </mc:AlternateContent>
        <mc:AlternateContent xmlns:mc="http://schemas.openxmlformats.org/markup-compatibility/2006">
          <mc:Choice Requires="x14">
            <control shapeId="2106" r:id="rId51" name="Check Box 58">
              <controlPr defaultSize="0" autoFill="0" autoLine="0" autoPict="0">
                <anchor moveWithCells="1">
                  <from>
                    <xdr:col>4</xdr:col>
                    <xdr:colOff>219075</xdr:colOff>
                    <xdr:row>134</xdr:row>
                    <xdr:rowOff>133350</xdr:rowOff>
                  </from>
                  <to>
                    <xdr:col>5</xdr:col>
                    <xdr:colOff>523875</xdr:colOff>
                    <xdr:row>136</xdr:row>
                    <xdr:rowOff>28575</xdr:rowOff>
                  </to>
                </anchor>
              </controlPr>
            </control>
          </mc:Choice>
        </mc:AlternateContent>
        <mc:AlternateContent xmlns:mc="http://schemas.openxmlformats.org/markup-compatibility/2006">
          <mc:Choice Requires="x14">
            <control shapeId="2107" r:id="rId52" name="Check Box 59">
              <controlPr defaultSize="0" autoFill="0" autoLine="0" autoPict="0">
                <anchor moveWithCells="1">
                  <from>
                    <xdr:col>4</xdr:col>
                    <xdr:colOff>219075</xdr:colOff>
                    <xdr:row>137</xdr:row>
                    <xdr:rowOff>123825</xdr:rowOff>
                  </from>
                  <to>
                    <xdr:col>5</xdr:col>
                    <xdr:colOff>523875</xdr:colOff>
                    <xdr:row>139</xdr:row>
                    <xdr:rowOff>19050</xdr:rowOff>
                  </to>
                </anchor>
              </controlPr>
            </control>
          </mc:Choice>
        </mc:AlternateContent>
        <mc:AlternateContent xmlns:mc="http://schemas.openxmlformats.org/markup-compatibility/2006">
          <mc:Choice Requires="x14">
            <control shapeId="2108" r:id="rId53" name="Check Box 60">
              <controlPr defaultSize="0" autoFill="0" autoLine="0" autoPict="0">
                <anchor moveWithCells="1">
                  <from>
                    <xdr:col>4</xdr:col>
                    <xdr:colOff>219075</xdr:colOff>
                    <xdr:row>138</xdr:row>
                    <xdr:rowOff>133350</xdr:rowOff>
                  </from>
                  <to>
                    <xdr:col>5</xdr:col>
                    <xdr:colOff>523875</xdr:colOff>
                    <xdr:row>140</xdr:row>
                    <xdr:rowOff>28575</xdr:rowOff>
                  </to>
                </anchor>
              </controlPr>
            </control>
          </mc:Choice>
        </mc:AlternateContent>
        <mc:AlternateContent xmlns:mc="http://schemas.openxmlformats.org/markup-compatibility/2006">
          <mc:Choice Requires="x14">
            <control shapeId="2109" r:id="rId54" name="Check Box 61">
              <controlPr defaultSize="0" autoFill="0" autoLine="0" autoPict="0">
                <anchor moveWithCells="1">
                  <from>
                    <xdr:col>4</xdr:col>
                    <xdr:colOff>219075</xdr:colOff>
                    <xdr:row>141</xdr:row>
                    <xdr:rowOff>180975</xdr:rowOff>
                  </from>
                  <to>
                    <xdr:col>5</xdr:col>
                    <xdr:colOff>523875</xdr:colOff>
                    <xdr:row>143</xdr:row>
                    <xdr:rowOff>19050</xdr:rowOff>
                  </to>
                </anchor>
              </controlPr>
            </control>
          </mc:Choice>
        </mc:AlternateContent>
        <mc:AlternateContent xmlns:mc="http://schemas.openxmlformats.org/markup-compatibility/2006">
          <mc:Choice Requires="x14">
            <control shapeId="2110" r:id="rId55" name="Check Box 62">
              <controlPr defaultSize="0" autoFill="0" autoLine="0" autoPict="0">
                <anchor moveWithCells="1">
                  <from>
                    <xdr:col>4</xdr:col>
                    <xdr:colOff>209550</xdr:colOff>
                    <xdr:row>143</xdr:row>
                    <xdr:rowOff>161925</xdr:rowOff>
                  </from>
                  <to>
                    <xdr:col>5</xdr:col>
                    <xdr:colOff>514350</xdr:colOff>
                    <xdr:row>145</xdr:row>
                    <xdr:rowOff>28575</xdr:rowOff>
                  </to>
                </anchor>
              </controlPr>
            </control>
          </mc:Choice>
        </mc:AlternateContent>
        <mc:AlternateContent xmlns:mc="http://schemas.openxmlformats.org/markup-compatibility/2006">
          <mc:Choice Requires="x14">
            <control shapeId="2111" r:id="rId56" name="Check Box 63">
              <controlPr defaultSize="0" autoFill="0" autoLine="0" autoPict="0">
                <anchor moveWithCells="1">
                  <from>
                    <xdr:col>4</xdr:col>
                    <xdr:colOff>219075</xdr:colOff>
                    <xdr:row>145</xdr:row>
                    <xdr:rowOff>142875</xdr:rowOff>
                  </from>
                  <to>
                    <xdr:col>5</xdr:col>
                    <xdr:colOff>523875</xdr:colOff>
                    <xdr:row>147</xdr:row>
                    <xdr:rowOff>9525</xdr:rowOff>
                  </to>
                </anchor>
              </controlPr>
            </control>
          </mc:Choice>
        </mc:AlternateContent>
        <mc:AlternateContent xmlns:mc="http://schemas.openxmlformats.org/markup-compatibility/2006">
          <mc:Choice Requires="x14">
            <control shapeId="2112" r:id="rId57" name="Check Box 64">
              <controlPr defaultSize="0" autoFill="0" autoLine="0" autoPict="0">
                <anchor moveWithCells="1">
                  <from>
                    <xdr:col>4</xdr:col>
                    <xdr:colOff>219075</xdr:colOff>
                    <xdr:row>146</xdr:row>
                    <xdr:rowOff>180975</xdr:rowOff>
                  </from>
                  <to>
                    <xdr:col>5</xdr:col>
                    <xdr:colOff>523875</xdr:colOff>
                    <xdr:row>148</xdr:row>
                    <xdr:rowOff>19050</xdr:rowOff>
                  </to>
                </anchor>
              </controlPr>
            </control>
          </mc:Choice>
        </mc:AlternateContent>
        <mc:AlternateContent xmlns:mc="http://schemas.openxmlformats.org/markup-compatibility/2006">
          <mc:Choice Requires="x14">
            <control shapeId="2113" r:id="rId58" name="Check Box 65">
              <controlPr defaultSize="0" autoFill="0" autoLine="0" autoPict="0">
                <anchor moveWithCells="1">
                  <from>
                    <xdr:col>4</xdr:col>
                    <xdr:colOff>219075</xdr:colOff>
                    <xdr:row>149</xdr:row>
                    <xdr:rowOff>152400</xdr:rowOff>
                  </from>
                  <to>
                    <xdr:col>5</xdr:col>
                    <xdr:colOff>523875</xdr:colOff>
                    <xdr:row>151</xdr:row>
                    <xdr:rowOff>19050</xdr:rowOff>
                  </to>
                </anchor>
              </controlPr>
            </control>
          </mc:Choice>
        </mc:AlternateContent>
        <mc:AlternateContent xmlns:mc="http://schemas.openxmlformats.org/markup-compatibility/2006">
          <mc:Choice Requires="x14">
            <control shapeId="2114" r:id="rId59" name="Check Box 66">
              <controlPr defaultSize="0" autoFill="0" autoLine="0" autoPict="0">
                <anchor moveWithCells="1">
                  <from>
                    <xdr:col>4</xdr:col>
                    <xdr:colOff>219075</xdr:colOff>
                    <xdr:row>147</xdr:row>
                    <xdr:rowOff>161925</xdr:rowOff>
                  </from>
                  <to>
                    <xdr:col>5</xdr:col>
                    <xdr:colOff>523875</xdr:colOff>
                    <xdr:row>149</xdr:row>
                    <xdr:rowOff>28575</xdr:rowOff>
                  </to>
                </anchor>
              </controlPr>
            </control>
          </mc:Choice>
        </mc:AlternateContent>
        <mc:AlternateContent xmlns:mc="http://schemas.openxmlformats.org/markup-compatibility/2006">
          <mc:Choice Requires="x14">
            <control shapeId="2115" r:id="rId60" name="Check Box 67">
              <controlPr defaultSize="0" autoFill="0" autoLine="0" autoPict="0">
                <anchor moveWithCells="1">
                  <from>
                    <xdr:col>4</xdr:col>
                    <xdr:colOff>219075</xdr:colOff>
                    <xdr:row>150</xdr:row>
                    <xdr:rowOff>180975</xdr:rowOff>
                  </from>
                  <to>
                    <xdr:col>5</xdr:col>
                    <xdr:colOff>523875</xdr:colOff>
                    <xdr:row>152</xdr:row>
                    <xdr:rowOff>19050</xdr:rowOff>
                  </to>
                </anchor>
              </controlPr>
            </control>
          </mc:Choice>
        </mc:AlternateContent>
        <mc:AlternateContent xmlns:mc="http://schemas.openxmlformats.org/markup-compatibility/2006">
          <mc:Choice Requires="x14">
            <control shapeId="2116" r:id="rId61" name="Check Box 68">
              <controlPr defaultSize="0" autoFill="0" autoLine="0" autoPict="0">
                <anchor moveWithCells="1">
                  <from>
                    <xdr:col>4</xdr:col>
                    <xdr:colOff>219075</xdr:colOff>
                    <xdr:row>167</xdr:row>
                    <xdr:rowOff>142875</xdr:rowOff>
                  </from>
                  <to>
                    <xdr:col>5</xdr:col>
                    <xdr:colOff>523875</xdr:colOff>
                    <xdr:row>169</xdr:row>
                    <xdr:rowOff>9525</xdr:rowOff>
                  </to>
                </anchor>
              </controlPr>
            </control>
          </mc:Choice>
        </mc:AlternateContent>
        <mc:AlternateContent xmlns:mc="http://schemas.openxmlformats.org/markup-compatibility/2006">
          <mc:Choice Requires="x14">
            <control shapeId="2117" r:id="rId62" name="Check Box 69">
              <controlPr defaultSize="0" autoFill="0" autoLine="0" autoPict="0">
                <anchor moveWithCells="1">
                  <from>
                    <xdr:col>4</xdr:col>
                    <xdr:colOff>219075</xdr:colOff>
                    <xdr:row>168</xdr:row>
                    <xdr:rowOff>171450</xdr:rowOff>
                  </from>
                  <to>
                    <xdr:col>5</xdr:col>
                    <xdr:colOff>523875</xdr:colOff>
                    <xdr:row>170</xdr:row>
                    <xdr:rowOff>9525</xdr:rowOff>
                  </to>
                </anchor>
              </controlPr>
            </control>
          </mc:Choice>
        </mc:AlternateContent>
        <mc:AlternateContent xmlns:mc="http://schemas.openxmlformats.org/markup-compatibility/2006">
          <mc:Choice Requires="x14">
            <control shapeId="2118" r:id="rId63" name="Check Box 70">
              <controlPr defaultSize="0" autoFill="0" autoLine="0" autoPict="0">
                <anchor moveWithCells="1">
                  <from>
                    <xdr:col>4</xdr:col>
                    <xdr:colOff>219075</xdr:colOff>
                    <xdr:row>23</xdr:row>
                    <xdr:rowOff>171450</xdr:rowOff>
                  </from>
                  <to>
                    <xdr:col>5</xdr:col>
                    <xdr:colOff>523875</xdr:colOff>
                    <xdr:row>25</xdr:row>
                    <xdr:rowOff>9525</xdr:rowOff>
                  </to>
                </anchor>
              </controlPr>
            </control>
          </mc:Choice>
        </mc:AlternateContent>
        <mc:AlternateContent xmlns:mc="http://schemas.openxmlformats.org/markup-compatibility/2006">
          <mc:Choice Requires="x14">
            <control shapeId="2120" r:id="rId64" name="Check Box 72">
              <controlPr defaultSize="0" autoFill="0" autoLine="0" autoPict="0">
                <anchor moveWithCells="1">
                  <from>
                    <xdr:col>4</xdr:col>
                    <xdr:colOff>219075</xdr:colOff>
                    <xdr:row>26</xdr:row>
                    <xdr:rowOff>180975</xdr:rowOff>
                  </from>
                  <to>
                    <xdr:col>5</xdr:col>
                    <xdr:colOff>523875</xdr:colOff>
                    <xdr:row>28</xdr:row>
                    <xdr:rowOff>19050</xdr:rowOff>
                  </to>
                </anchor>
              </controlPr>
            </control>
          </mc:Choice>
        </mc:AlternateContent>
        <mc:AlternateContent xmlns:mc="http://schemas.openxmlformats.org/markup-compatibility/2006">
          <mc:Choice Requires="x14">
            <control shapeId="2123" r:id="rId65" name="Check Box 75">
              <controlPr defaultSize="0" autoFill="0" autoLine="0" autoPict="0">
                <anchor moveWithCells="1">
                  <from>
                    <xdr:col>4</xdr:col>
                    <xdr:colOff>219075</xdr:colOff>
                    <xdr:row>11</xdr:row>
                    <xdr:rowOff>142875</xdr:rowOff>
                  </from>
                  <to>
                    <xdr:col>5</xdr:col>
                    <xdr:colOff>523875</xdr:colOff>
                    <xdr:row>13</xdr:row>
                    <xdr:rowOff>38100</xdr:rowOff>
                  </to>
                </anchor>
              </controlPr>
            </control>
          </mc:Choice>
        </mc:AlternateContent>
        <mc:AlternateContent xmlns:mc="http://schemas.openxmlformats.org/markup-compatibility/2006">
          <mc:Choice Requires="x14">
            <control shapeId="2124" r:id="rId66" name="Check Box 76">
              <controlPr defaultSize="0" autoFill="0" autoLine="0" autoPict="0">
                <anchor moveWithCells="1">
                  <from>
                    <xdr:col>4</xdr:col>
                    <xdr:colOff>219075</xdr:colOff>
                    <xdr:row>140</xdr:row>
                    <xdr:rowOff>142875</xdr:rowOff>
                  </from>
                  <to>
                    <xdr:col>5</xdr:col>
                    <xdr:colOff>523875</xdr:colOff>
                    <xdr:row>142</xdr:row>
                    <xdr:rowOff>9525</xdr:rowOff>
                  </to>
                </anchor>
              </controlPr>
            </control>
          </mc:Choice>
        </mc:AlternateContent>
        <mc:AlternateContent xmlns:mc="http://schemas.openxmlformats.org/markup-compatibility/2006">
          <mc:Choice Requires="x14">
            <control shapeId="2125" r:id="rId67" name="Check Box 77">
              <controlPr defaultSize="0" autoFill="0" autoLine="0" autoPict="0">
                <anchor moveWithCells="1">
                  <from>
                    <xdr:col>4</xdr:col>
                    <xdr:colOff>219075</xdr:colOff>
                    <xdr:row>21</xdr:row>
                    <xdr:rowOff>171450</xdr:rowOff>
                  </from>
                  <to>
                    <xdr:col>5</xdr:col>
                    <xdr:colOff>523875</xdr:colOff>
                    <xdr:row>23</xdr:row>
                    <xdr:rowOff>9525</xdr:rowOff>
                  </to>
                </anchor>
              </controlPr>
            </control>
          </mc:Choice>
        </mc:AlternateContent>
        <mc:AlternateContent xmlns:mc="http://schemas.openxmlformats.org/markup-compatibility/2006">
          <mc:Choice Requires="x14">
            <control shapeId="2126" r:id="rId68" name="Check Box 78">
              <controlPr defaultSize="0" autoFill="0" autoLine="0" autoPict="0">
                <anchor moveWithCells="1">
                  <from>
                    <xdr:col>4</xdr:col>
                    <xdr:colOff>228600</xdr:colOff>
                    <xdr:row>38</xdr:row>
                    <xdr:rowOff>161925</xdr:rowOff>
                  </from>
                  <to>
                    <xdr:col>5</xdr:col>
                    <xdr:colOff>533400</xdr:colOff>
                    <xdr:row>40</xdr:row>
                    <xdr:rowOff>28575</xdr:rowOff>
                  </to>
                </anchor>
              </controlPr>
            </control>
          </mc:Choice>
        </mc:AlternateContent>
        <mc:AlternateContent xmlns:mc="http://schemas.openxmlformats.org/markup-compatibility/2006">
          <mc:Choice Requires="x14">
            <control shapeId="2127" r:id="rId69" name="Check Box 79">
              <controlPr defaultSize="0" autoFill="0" autoLine="0" autoPict="0">
                <anchor moveWithCells="1">
                  <from>
                    <xdr:col>4</xdr:col>
                    <xdr:colOff>228600</xdr:colOff>
                    <xdr:row>95</xdr:row>
                    <xdr:rowOff>142875</xdr:rowOff>
                  </from>
                  <to>
                    <xdr:col>5</xdr:col>
                    <xdr:colOff>533400</xdr:colOff>
                    <xdr:row>97</xdr:row>
                    <xdr:rowOff>9525</xdr:rowOff>
                  </to>
                </anchor>
              </controlPr>
            </control>
          </mc:Choice>
        </mc:AlternateContent>
        <mc:AlternateContent xmlns:mc="http://schemas.openxmlformats.org/markup-compatibility/2006">
          <mc:Choice Requires="x14">
            <control shapeId="2129" r:id="rId70" name="Check Box 81">
              <controlPr defaultSize="0" autoFill="0" autoLine="0" autoPict="0">
                <anchor moveWithCells="1">
                  <from>
                    <xdr:col>4</xdr:col>
                    <xdr:colOff>219075</xdr:colOff>
                    <xdr:row>73</xdr:row>
                    <xdr:rowOff>142875</xdr:rowOff>
                  </from>
                  <to>
                    <xdr:col>5</xdr:col>
                    <xdr:colOff>523875</xdr:colOff>
                    <xdr:row>75</xdr:row>
                    <xdr:rowOff>9525</xdr:rowOff>
                  </to>
                </anchor>
              </controlPr>
            </control>
          </mc:Choice>
        </mc:AlternateContent>
        <mc:AlternateContent xmlns:mc="http://schemas.openxmlformats.org/markup-compatibility/2006">
          <mc:Choice Requires="x14">
            <control shapeId="2132" r:id="rId71" name="Check Box 84">
              <controlPr defaultSize="0" autoFill="0" autoLine="0" autoPict="0">
                <anchor moveWithCells="1">
                  <from>
                    <xdr:col>4</xdr:col>
                    <xdr:colOff>219075</xdr:colOff>
                    <xdr:row>151</xdr:row>
                    <xdr:rowOff>161925</xdr:rowOff>
                  </from>
                  <to>
                    <xdr:col>5</xdr:col>
                    <xdr:colOff>523875</xdr:colOff>
                    <xdr:row>153</xdr:row>
                    <xdr:rowOff>28575</xdr:rowOff>
                  </to>
                </anchor>
              </controlPr>
            </control>
          </mc:Choice>
        </mc:AlternateContent>
        <mc:AlternateContent xmlns:mc="http://schemas.openxmlformats.org/markup-compatibility/2006">
          <mc:Choice Requires="x14">
            <control shapeId="2" r:id="rId72" name="Check Box 85">
              <controlPr defaultSize="0" autoFill="0" autoLine="0" autoPict="0">
                <anchor moveWithCells="1">
                  <from>
                    <xdr:col>4</xdr:col>
                    <xdr:colOff>219075</xdr:colOff>
                    <xdr:row>17</xdr:row>
                    <xdr:rowOff>133350</xdr:rowOff>
                  </from>
                  <to>
                    <xdr:col>5</xdr:col>
                    <xdr:colOff>523875</xdr:colOff>
                    <xdr:row>19</xdr:row>
                    <xdr:rowOff>28575</xdr:rowOff>
                  </to>
                </anchor>
              </controlPr>
            </control>
          </mc:Choice>
        </mc:AlternateContent>
        <mc:AlternateContent xmlns:mc="http://schemas.openxmlformats.org/markup-compatibility/2006">
          <mc:Choice Requires="x14">
            <control shapeId="2135" r:id="rId73" name="Check Box 87">
              <controlPr defaultSize="0" autoFill="0" autoLine="0" autoPict="0">
                <anchor moveWithCells="1">
                  <from>
                    <xdr:col>4</xdr:col>
                    <xdr:colOff>219075</xdr:colOff>
                    <xdr:row>22</xdr:row>
                    <xdr:rowOff>171450</xdr:rowOff>
                  </from>
                  <to>
                    <xdr:col>5</xdr:col>
                    <xdr:colOff>523875</xdr:colOff>
                    <xdr:row>24</xdr:row>
                    <xdr:rowOff>9525</xdr:rowOff>
                  </to>
                </anchor>
              </controlPr>
            </control>
          </mc:Choice>
        </mc:AlternateContent>
        <mc:AlternateContent xmlns:mc="http://schemas.openxmlformats.org/markup-compatibility/2006">
          <mc:Choice Requires="x14">
            <control shapeId="2136" r:id="rId74" name="Check Box 88">
              <controlPr defaultSize="0" autoFill="0" autoLine="0" autoPict="0">
                <anchor moveWithCells="1">
                  <from>
                    <xdr:col>4</xdr:col>
                    <xdr:colOff>219075</xdr:colOff>
                    <xdr:row>22</xdr:row>
                    <xdr:rowOff>171450</xdr:rowOff>
                  </from>
                  <to>
                    <xdr:col>5</xdr:col>
                    <xdr:colOff>523875</xdr:colOff>
                    <xdr:row>24</xdr:row>
                    <xdr:rowOff>9525</xdr:rowOff>
                  </to>
                </anchor>
              </controlPr>
            </control>
          </mc:Choice>
        </mc:AlternateContent>
        <mc:AlternateContent xmlns:mc="http://schemas.openxmlformats.org/markup-compatibility/2006">
          <mc:Choice Requires="x14">
            <control shapeId="2140" r:id="rId75" name="Check Box 92">
              <controlPr defaultSize="0" autoFill="0" autoLine="0" autoPict="0">
                <anchor moveWithCells="1">
                  <from>
                    <xdr:col>4</xdr:col>
                    <xdr:colOff>228600</xdr:colOff>
                    <xdr:row>113</xdr:row>
                    <xdr:rowOff>161925</xdr:rowOff>
                  </from>
                  <to>
                    <xdr:col>5</xdr:col>
                    <xdr:colOff>533400</xdr:colOff>
                    <xdr:row>115</xdr:row>
                    <xdr:rowOff>0</xdr:rowOff>
                  </to>
                </anchor>
              </controlPr>
            </control>
          </mc:Choice>
        </mc:AlternateContent>
        <mc:AlternateContent xmlns:mc="http://schemas.openxmlformats.org/markup-compatibility/2006">
          <mc:Choice Requires="x14">
            <control shapeId="2141" r:id="rId76" name="Check Box 93">
              <controlPr defaultSize="0" autoFill="0" autoLine="0" autoPict="0">
                <anchor moveWithCells="1">
                  <from>
                    <xdr:col>4</xdr:col>
                    <xdr:colOff>209550</xdr:colOff>
                    <xdr:row>19</xdr:row>
                    <xdr:rowOff>161925</xdr:rowOff>
                  </from>
                  <to>
                    <xdr:col>5</xdr:col>
                    <xdr:colOff>514350</xdr:colOff>
                    <xdr:row>21</xdr:row>
                    <xdr:rowOff>0</xdr:rowOff>
                  </to>
                </anchor>
              </controlPr>
            </control>
          </mc:Choice>
        </mc:AlternateContent>
        <mc:AlternateContent xmlns:mc="http://schemas.openxmlformats.org/markup-compatibility/2006">
          <mc:Choice Requires="x14">
            <control shapeId="2142" r:id="rId77" name="Check Box 94">
              <controlPr defaultSize="0" autoFill="0" autoLine="0" autoPict="0">
                <anchor moveWithCells="1">
                  <from>
                    <xdr:col>4</xdr:col>
                    <xdr:colOff>209550</xdr:colOff>
                    <xdr:row>21</xdr:row>
                    <xdr:rowOff>0</xdr:rowOff>
                  </from>
                  <to>
                    <xdr:col>5</xdr:col>
                    <xdr:colOff>514350</xdr:colOff>
                    <xdr:row>22</xdr:row>
                    <xdr:rowOff>28575</xdr:rowOff>
                  </to>
                </anchor>
              </controlPr>
            </control>
          </mc:Choice>
        </mc:AlternateContent>
        <mc:AlternateContent xmlns:mc="http://schemas.openxmlformats.org/markup-compatibility/2006">
          <mc:Choice Requires="x14">
            <control shapeId="2143" r:id="rId78" name="Check Box 95">
              <controlPr defaultSize="0" autoFill="0" autoLine="0" autoPict="0">
                <anchor moveWithCells="1">
                  <from>
                    <xdr:col>4</xdr:col>
                    <xdr:colOff>219075</xdr:colOff>
                    <xdr:row>28</xdr:row>
                    <xdr:rowOff>180975</xdr:rowOff>
                  </from>
                  <to>
                    <xdr:col>5</xdr:col>
                    <xdr:colOff>523875</xdr:colOff>
                    <xdr:row>30</xdr:row>
                    <xdr:rowOff>19050</xdr:rowOff>
                  </to>
                </anchor>
              </controlPr>
            </control>
          </mc:Choice>
        </mc:AlternateContent>
        <mc:AlternateContent xmlns:mc="http://schemas.openxmlformats.org/markup-compatibility/2006">
          <mc:Choice Requires="x14">
            <control shapeId="2084" r:id="rId79" name="Check Box 36">
              <controlPr defaultSize="0" autoFill="0" autoLine="0" autoPict="0">
                <anchor moveWithCells="1">
                  <from>
                    <xdr:col>4</xdr:col>
                    <xdr:colOff>228600</xdr:colOff>
                    <xdr:row>104</xdr:row>
                    <xdr:rowOff>171450</xdr:rowOff>
                  </from>
                  <to>
                    <xdr:col>5</xdr:col>
                    <xdr:colOff>533400</xdr:colOff>
                    <xdr:row>106</xdr:row>
                    <xdr:rowOff>9525</xdr:rowOff>
                  </to>
                </anchor>
              </controlPr>
            </control>
          </mc:Choice>
        </mc:AlternateContent>
        <mc:AlternateContent xmlns:mc="http://schemas.openxmlformats.org/markup-compatibility/2006">
          <mc:Choice Requires="x14">
            <control shapeId="2085" r:id="rId80" name="Check Box 37">
              <controlPr defaultSize="0" autoFill="0" autoLine="0" autoPict="0">
                <anchor moveWithCells="1">
                  <from>
                    <xdr:col>4</xdr:col>
                    <xdr:colOff>228600</xdr:colOff>
                    <xdr:row>102</xdr:row>
                    <xdr:rowOff>171450</xdr:rowOff>
                  </from>
                  <to>
                    <xdr:col>5</xdr:col>
                    <xdr:colOff>533400</xdr:colOff>
                    <xdr:row>104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E75"/>
  <sheetViews>
    <sheetView zoomScaleNormal="100" workbookViewId="0">
      <pane ySplit="12" topLeftCell="A13" activePane="bottomLeft" state="frozen"/>
      <selection pane="bottomLeft" activeCell="AC21" sqref="AC21"/>
    </sheetView>
  </sheetViews>
  <sheetFormatPr defaultRowHeight="15" outlineLevelCol="2" x14ac:dyDescent="0.25"/>
  <cols>
    <col min="1" max="1" width="1.28515625" style="54" customWidth="1"/>
    <col min="2" max="2" width="9.140625" style="54" customWidth="1"/>
    <col min="3" max="3" width="9.140625" style="76" customWidth="1"/>
    <col min="4" max="4" width="34.5703125" style="54" customWidth="1"/>
    <col min="5" max="5" width="11.42578125" style="54" customWidth="1"/>
    <col min="6" max="6" width="9.140625" style="54"/>
    <col min="7" max="7" width="9.140625" style="55"/>
    <col min="8" max="8" width="13.85546875" style="54" customWidth="1"/>
    <col min="9" max="11" width="9.140625" style="54" hidden="1" customWidth="1"/>
    <col min="12" max="13" width="9.140625" style="54" hidden="1" customWidth="1" outlineLevel="1"/>
    <col min="14" max="14" width="9.140625" style="56" hidden="1" customWidth="1" outlineLevel="2"/>
    <col min="15" max="15" width="9.140625" style="54" hidden="1" customWidth="1" outlineLevel="1"/>
    <col min="16" max="16" width="9.140625" style="57" hidden="1" customWidth="1" outlineLevel="2"/>
    <col min="17" max="17" width="9.140625" style="49" hidden="1" customWidth="1" outlineLevel="2"/>
    <col min="18" max="20" width="9.140625" style="54" hidden="1" customWidth="1" outlineLevel="1"/>
    <col min="21" max="22" width="9.140625" style="54" hidden="1" customWidth="1" outlineLevel="2"/>
    <col min="23" max="23" width="9.140625" style="54" hidden="1" customWidth="1" outlineLevel="1"/>
    <col min="24" max="25" width="9.140625" style="54" hidden="1" customWidth="1" outlineLevel="2"/>
    <col min="26" max="27" width="9.140625" style="54" hidden="1" customWidth="1" outlineLevel="1"/>
    <col min="28" max="28" width="9.140625" style="54" collapsed="1"/>
    <col min="29" max="16384" width="9.140625" style="54"/>
  </cols>
  <sheetData>
    <row r="1" spans="1:22" ht="6.75" customHeight="1" x14ac:dyDescent="0.25">
      <c r="A1" s="78"/>
      <c r="B1" s="78"/>
      <c r="C1" s="79"/>
      <c r="D1" s="78"/>
      <c r="E1" s="78"/>
      <c r="F1" s="78"/>
      <c r="G1" s="80"/>
      <c r="H1" s="78"/>
      <c r="I1" s="78"/>
    </row>
    <row r="2" spans="1:22" x14ac:dyDescent="0.25">
      <c r="A2" s="78"/>
      <c r="B2" s="78"/>
      <c r="C2" s="79"/>
      <c r="D2" s="78"/>
      <c r="E2" s="78"/>
      <c r="F2" s="78"/>
      <c r="G2" s="80"/>
      <c r="H2" s="78"/>
      <c r="I2" s="78"/>
      <c r="N2" s="56" t="s">
        <v>91</v>
      </c>
      <c r="P2" s="57" t="s">
        <v>92</v>
      </c>
    </row>
    <row r="3" spans="1:22" x14ac:dyDescent="0.25">
      <c r="A3" s="78"/>
      <c r="B3" s="78"/>
      <c r="C3" s="79"/>
      <c r="D3" s="78"/>
      <c r="E3" s="78"/>
      <c r="F3" s="78"/>
      <c r="G3" s="80"/>
      <c r="H3" s="78"/>
      <c r="I3" s="78"/>
    </row>
    <row r="4" spans="1:22" x14ac:dyDescent="0.25">
      <c r="A4" s="78"/>
      <c r="B4" s="78"/>
      <c r="C4" s="79"/>
      <c r="D4" s="78"/>
      <c r="E4" s="78"/>
      <c r="F4" s="78"/>
      <c r="G4" s="80"/>
      <c r="H4" s="78"/>
      <c r="I4" s="78"/>
    </row>
    <row r="5" spans="1:22" x14ac:dyDescent="0.25">
      <c r="A5" s="78"/>
      <c r="B5" s="78"/>
      <c r="C5" s="79"/>
      <c r="D5" s="78"/>
      <c r="E5" s="78"/>
      <c r="F5" s="78"/>
      <c r="G5" s="80"/>
      <c r="H5" s="78"/>
      <c r="I5" s="78"/>
    </row>
    <row r="6" spans="1:22" x14ac:dyDescent="0.25">
      <c r="A6" s="78"/>
      <c r="B6" s="78"/>
      <c r="C6" s="79"/>
      <c r="D6" s="78"/>
      <c r="E6" s="78"/>
      <c r="F6" s="78"/>
      <c r="G6" s="80"/>
      <c r="H6" s="78"/>
      <c r="I6" s="78"/>
    </row>
    <row r="7" spans="1:22" s="75" customFormat="1" ht="30" customHeight="1" x14ac:dyDescent="0.4">
      <c r="A7" s="110" t="s">
        <v>244</v>
      </c>
      <c r="B7" s="110"/>
      <c r="C7" s="110"/>
      <c r="D7" s="110"/>
      <c r="E7" s="110"/>
      <c r="F7" s="110"/>
      <c r="G7" s="110"/>
      <c r="H7" s="110"/>
      <c r="I7" s="110"/>
      <c r="J7" s="69"/>
      <c r="K7" s="69"/>
      <c r="L7" s="69"/>
      <c r="M7" s="70"/>
      <c r="N7" s="71"/>
      <c r="O7" s="72"/>
      <c r="P7" s="73"/>
      <c r="Q7" s="74"/>
    </row>
    <row r="8" spans="1:22" ht="6.75" customHeight="1" x14ac:dyDescent="0.25">
      <c r="A8" s="78"/>
      <c r="B8" s="78"/>
      <c r="C8" s="79"/>
      <c r="D8" s="78"/>
      <c r="E8" s="78"/>
      <c r="F8" s="78"/>
      <c r="G8" s="80"/>
      <c r="H8" s="78"/>
      <c r="I8" s="78"/>
    </row>
    <row r="9" spans="1:22" x14ac:dyDescent="0.25">
      <c r="A9" s="111" t="s">
        <v>248</v>
      </c>
      <c r="B9" s="111"/>
      <c r="C9" s="111"/>
      <c r="D9" s="111"/>
      <c r="E9" s="111"/>
      <c r="F9" s="111"/>
      <c r="G9" s="111"/>
      <c r="H9" s="111"/>
      <c r="I9" s="111"/>
      <c r="U9" s="58"/>
      <c r="V9" s="58"/>
    </row>
    <row r="10" spans="1:22" x14ac:dyDescent="0.25">
      <c r="A10" s="78"/>
      <c r="B10" s="81"/>
      <c r="C10" s="82"/>
      <c r="D10" s="81"/>
      <c r="E10" s="83"/>
      <c r="F10" s="78"/>
      <c r="G10" s="80"/>
      <c r="H10" s="78"/>
      <c r="I10" s="78"/>
      <c r="U10" s="58" t="s">
        <v>93</v>
      </c>
      <c r="V10" s="58"/>
    </row>
    <row r="11" spans="1:22" ht="18.75" x14ac:dyDescent="0.3">
      <c r="A11" s="78"/>
      <c r="B11" s="84" t="s">
        <v>211</v>
      </c>
      <c r="C11" s="79"/>
      <c r="D11" s="78"/>
      <c r="E11" s="85">
        <f>P43</f>
        <v>11</v>
      </c>
      <c r="F11" s="78"/>
      <c r="G11" s="80"/>
      <c r="H11" s="78"/>
      <c r="I11" s="78"/>
      <c r="U11" s="59">
        <f>ROUND(E11,3)</f>
        <v>11</v>
      </c>
      <c r="V11" s="60" t="str">
        <f>VLOOKUP(U11,$U$12:$V$18,2)</f>
        <v>PTB</v>
      </c>
    </row>
    <row r="12" spans="1:22" ht="18.75" x14ac:dyDescent="0.3">
      <c r="A12" s="78"/>
      <c r="B12" s="84" t="s">
        <v>94</v>
      </c>
      <c r="C12" s="79"/>
      <c r="D12" s="78"/>
      <c r="E12" s="85" t="str">
        <f>V11</f>
        <v>PTB</v>
      </c>
      <c r="F12" s="78"/>
      <c r="G12" s="80"/>
      <c r="H12" s="78"/>
      <c r="I12" s="78"/>
      <c r="U12" s="61">
        <v>1E-10</v>
      </c>
      <c r="V12" s="58" t="s">
        <v>243</v>
      </c>
    </row>
    <row r="13" spans="1:22" ht="19.5" thickBot="1" x14ac:dyDescent="0.35">
      <c r="A13" s="78"/>
      <c r="B13" s="84"/>
      <c r="C13" s="79"/>
      <c r="D13" s="78"/>
      <c r="E13" s="85"/>
      <c r="F13" s="78"/>
      <c r="G13" s="78"/>
      <c r="H13" s="78"/>
      <c r="I13" s="78"/>
      <c r="U13" s="61">
        <v>5.5</v>
      </c>
      <c r="V13" s="66" t="s">
        <v>243</v>
      </c>
    </row>
    <row r="14" spans="1:22" ht="16.5" thickBot="1" x14ac:dyDescent="0.3">
      <c r="A14" s="78"/>
      <c r="B14" s="86" t="s">
        <v>122</v>
      </c>
      <c r="C14" s="79"/>
      <c r="D14" s="78"/>
      <c r="E14" s="77">
        <v>3300</v>
      </c>
      <c r="F14" s="78"/>
      <c r="G14" s="80" t="s">
        <v>90</v>
      </c>
      <c r="H14" s="78"/>
      <c r="I14" s="78"/>
      <c r="U14" s="61">
        <v>10.494999999999999</v>
      </c>
      <c r="V14" s="58" t="s">
        <v>235</v>
      </c>
    </row>
    <row r="15" spans="1:22" ht="15.75" thickBot="1" x14ac:dyDescent="0.3">
      <c r="A15" s="78"/>
      <c r="B15" s="78"/>
      <c r="C15" s="87" t="s">
        <v>96</v>
      </c>
      <c r="D15" s="78"/>
      <c r="E15" s="78"/>
      <c r="F15" s="78"/>
      <c r="G15" s="88">
        <f>IF(P23&lt;0,P23,P24)</f>
        <v>0</v>
      </c>
      <c r="H15" s="78"/>
      <c r="I15" s="78"/>
      <c r="U15" s="61">
        <v>11.994999999999999</v>
      </c>
      <c r="V15" s="58" t="s">
        <v>236</v>
      </c>
    </row>
    <row r="16" spans="1:22" ht="16.5" thickBot="1" x14ac:dyDescent="0.3">
      <c r="A16" s="78"/>
      <c r="B16" s="86" t="s">
        <v>123</v>
      </c>
      <c r="C16" s="79"/>
      <c r="D16" s="78"/>
      <c r="E16" s="77">
        <v>300</v>
      </c>
      <c r="F16" s="78"/>
      <c r="G16" s="80" t="s">
        <v>189</v>
      </c>
      <c r="H16" s="78"/>
      <c r="I16" s="78"/>
      <c r="P16" s="57">
        <f>ROUNDUP(E14,0)</f>
        <v>3300</v>
      </c>
      <c r="Q16" s="49" t="s">
        <v>95</v>
      </c>
      <c r="U16" s="61">
        <v>14.244999999999999</v>
      </c>
      <c r="V16" s="58" t="s">
        <v>237</v>
      </c>
    </row>
    <row r="17" spans="1:25" x14ac:dyDescent="0.25">
      <c r="A17" s="78"/>
      <c r="B17" s="78"/>
      <c r="C17" s="87" t="s">
        <v>206</v>
      </c>
      <c r="D17" s="78"/>
      <c r="E17" s="78"/>
      <c r="F17" s="78"/>
      <c r="G17" s="88">
        <f>P22</f>
        <v>11</v>
      </c>
      <c r="H17" s="78"/>
      <c r="I17" s="78"/>
      <c r="U17" s="61">
        <v>16.495000000000001</v>
      </c>
      <c r="V17" s="58" t="s">
        <v>238</v>
      </c>
    </row>
    <row r="18" spans="1:25" x14ac:dyDescent="0.25">
      <c r="A18" s="78"/>
      <c r="B18" s="89" t="s">
        <v>98</v>
      </c>
      <c r="C18" s="79"/>
      <c r="D18" s="78"/>
      <c r="E18" s="78"/>
      <c r="F18" s="78"/>
      <c r="G18" s="80"/>
      <c r="H18" s="78"/>
      <c r="I18" s="78"/>
      <c r="P18" s="57">
        <f>ROUND(IF(N20=TRUE,(E16*1.1),E16),0)</f>
        <v>300</v>
      </c>
      <c r="Q18" s="49" t="s">
        <v>97</v>
      </c>
      <c r="U18" s="61">
        <v>19.495000000000001</v>
      </c>
      <c r="V18" s="58" t="s">
        <v>239</v>
      </c>
    </row>
    <row r="19" spans="1:25" x14ac:dyDescent="0.25">
      <c r="A19" s="78"/>
      <c r="B19" s="78"/>
      <c r="C19" s="87" t="s">
        <v>99</v>
      </c>
      <c r="D19" s="78"/>
      <c r="E19" s="78"/>
      <c r="F19" s="78"/>
      <c r="G19" s="80"/>
      <c r="H19" s="78"/>
      <c r="I19" s="78"/>
    </row>
    <row r="20" spans="1:25" x14ac:dyDescent="0.25">
      <c r="A20" s="78"/>
      <c r="B20" s="78"/>
      <c r="C20" s="79"/>
      <c r="D20" s="78"/>
      <c r="E20" s="78"/>
      <c r="F20" s="78"/>
      <c r="G20" s="80"/>
      <c r="H20" s="78"/>
      <c r="I20" s="78"/>
      <c r="N20" s="56" t="b">
        <v>0</v>
      </c>
    </row>
    <row r="21" spans="1:25" x14ac:dyDescent="0.25">
      <c r="A21" s="78"/>
      <c r="B21" s="78" t="s">
        <v>195</v>
      </c>
      <c r="C21" s="79"/>
      <c r="D21" s="78"/>
      <c r="E21" s="78"/>
      <c r="F21" s="78"/>
      <c r="G21" s="90">
        <f>P25</f>
        <v>0</v>
      </c>
      <c r="H21" s="78"/>
      <c r="I21" s="78"/>
    </row>
    <row r="22" spans="1:25" x14ac:dyDescent="0.25">
      <c r="A22" s="78"/>
      <c r="B22" s="78"/>
      <c r="C22" s="79"/>
      <c r="D22" s="78"/>
      <c r="E22" s="78"/>
      <c r="F22" s="78"/>
      <c r="G22" s="90"/>
      <c r="H22" s="78"/>
      <c r="I22" s="78"/>
      <c r="P22" s="57">
        <f>P16/P18</f>
        <v>11</v>
      </c>
      <c r="Q22" s="49" t="s">
        <v>102</v>
      </c>
    </row>
    <row r="23" spans="1:25" x14ac:dyDescent="0.25">
      <c r="A23" s="78"/>
      <c r="B23" s="78" t="s">
        <v>105</v>
      </c>
      <c r="C23" s="79"/>
      <c r="D23" s="78"/>
      <c r="E23" s="78"/>
      <c r="F23" s="78"/>
      <c r="G23" s="90"/>
      <c r="H23" s="78"/>
      <c r="I23" s="78"/>
      <c r="P23" s="101">
        <f>IF(P16&lt;=3200,INDEX(V26:V63,MATCH(P16,U26:U63,-1),0),0)</f>
        <v>0</v>
      </c>
      <c r="Q23" s="49" t="s">
        <v>103</v>
      </c>
    </row>
    <row r="24" spans="1:25" x14ac:dyDescent="0.25">
      <c r="A24" s="78"/>
      <c r="B24" s="78" t="s">
        <v>107</v>
      </c>
      <c r="C24" s="79"/>
      <c r="D24" s="78"/>
      <c r="E24" s="78"/>
      <c r="F24" s="78"/>
      <c r="G24" s="90">
        <f>P28</f>
        <v>0</v>
      </c>
      <c r="H24" s="78"/>
      <c r="I24" s="78"/>
      <c r="P24" s="57">
        <f>IF(P16&gt;=3400,VLOOKUP(P16,X27:Y47,2),0)</f>
        <v>0</v>
      </c>
      <c r="Q24" s="49" t="s">
        <v>104</v>
      </c>
      <c r="U24" s="62"/>
      <c r="V24" s="62"/>
      <c r="X24" s="63"/>
      <c r="Y24" s="63"/>
    </row>
    <row r="25" spans="1:25" x14ac:dyDescent="0.25">
      <c r="A25" s="78"/>
      <c r="B25" s="78"/>
      <c r="C25" s="79"/>
      <c r="D25" s="78"/>
      <c r="E25" s="78"/>
      <c r="F25" s="78"/>
      <c r="G25" s="90"/>
      <c r="H25" s="78"/>
      <c r="I25" s="78"/>
      <c r="N25" s="56" t="b">
        <v>0</v>
      </c>
      <c r="P25" s="57">
        <f>IF(N25=TRUE,0.2,0)</f>
        <v>0</v>
      </c>
      <c r="Q25" s="49" t="s">
        <v>106</v>
      </c>
      <c r="U25" s="101" t="s">
        <v>100</v>
      </c>
      <c r="V25" s="101"/>
      <c r="X25" s="63" t="s">
        <v>101</v>
      </c>
      <c r="Y25" s="63"/>
    </row>
    <row r="26" spans="1:25" x14ac:dyDescent="0.25">
      <c r="A26" s="78"/>
      <c r="B26" s="78" t="s">
        <v>194</v>
      </c>
      <c r="C26" s="79"/>
      <c r="D26" s="78"/>
      <c r="E26" s="78"/>
      <c r="F26" s="78"/>
      <c r="G26" s="90">
        <f>P30</f>
        <v>0</v>
      </c>
      <c r="H26" s="78"/>
      <c r="I26" s="78"/>
      <c r="U26" s="62">
        <v>3201</v>
      </c>
      <c r="V26" s="64">
        <v>0</v>
      </c>
      <c r="X26" s="63" t="s">
        <v>64</v>
      </c>
      <c r="Y26" s="63"/>
    </row>
    <row r="27" spans="1:25" x14ac:dyDescent="0.25">
      <c r="A27" s="78"/>
      <c r="B27" s="78" t="s">
        <v>109</v>
      </c>
      <c r="C27" s="79"/>
      <c r="D27" s="78"/>
      <c r="E27" s="78"/>
      <c r="F27" s="78"/>
      <c r="G27" s="90">
        <f>P31</f>
        <v>0</v>
      </c>
      <c r="H27" s="78"/>
      <c r="I27" s="78"/>
      <c r="U27" s="62">
        <v>3200</v>
      </c>
      <c r="V27" s="64">
        <v>-0.05</v>
      </c>
      <c r="X27" s="63">
        <v>3400</v>
      </c>
      <c r="Y27" s="65">
        <v>0.05</v>
      </c>
    </row>
    <row r="28" spans="1:25" x14ac:dyDescent="0.25">
      <c r="A28" s="78"/>
      <c r="B28" s="78"/>
      <c r="C28" s="79"/>
      <c r="D28" s="78"/>
      <c r="E28" s="78"/>
      <c r="F28" s="78"/>
      <c r="G28" s="90"/>
      <c r="H28" s="78"/>
      <c r="I28" s="78"/>
      <c r="N28" s="56" t="b">
        <v>0</v>
      </c>
      <c r="P28" s="57">
        <f>IF(N28=TRUE,-0.2,0)</f>
        <v>0</v>
      </c>
      <c r="Q28" s="49" t="s">
        <v>108</v>
      </c>
      <c r="U28" s="62">
        <v>3150</v>
      </c>
      <c r="V28" s="64">
        <v>-0.1</v>
      </c>
      <c r="X28" s="63">
        <f>+X27+50</f>
        <v>3450</v>
      </c>
      <c r="Y28" s="65">
        <v>0.1</v>
      </c>
    </row>
    <row r="29" spans="1:25" x14ac:dyDescent="0.25">
      <c r="A29" s="78"/>
      <c r="B29" s="78" t="s">
        <v>111</v>
      </c>
      <c r="C29" s="79"/>
      <c r="D29" s="78"/>
      <c r="E29" s="78"/>
      <c r="F29" s="78"/>
      <c r="G29" s="90">
        <f>P34</f>
        <v>0</v>
      </c>
      <c r="H29" s="78"/>
      <c r="I29" s="78"/>
      <c r="U29" s="62">
        <v>3100</v>
      </c>
      <c r="V29" s="64">
        <v>-0.15</v>
      </c>
      <c r="X29" s="63">
        <f t="shared" ref="X29:X47" si="0">+X28+50</f>
        <v>3500</v>
      </c>
      <c r="Y29" s="65">
        <v>0.15</v>
      </c>
    </row>
    <row r="30" spans="1:25" x14ac:dyDescent="0.25">
      <c r="A30" s="78"/>
      <c r="B30" s="78"/>
      <c r="C30" s="79"/>
      <c r="D30" s="78"/>
      <c r="E30" s="78"/>
      <c r="F30" s="78"/>
      <c r="G30" s="90"/>
      <c r="H30" s="78"/>
      <c r="I30" s="78"/>
      <c r="N30" s="56" t="b">
        <v>0</v>
      </c>
      <c r="P30" s="57">
        <f>IF(N30=TRUE,-0.3,0)</f>
        <v>0</v>
      </c>
      <c r="Q30" s="49" t="s">
        <v>110</v>
      </c>
      <c r="U30" s="62">
        <v>3050</v>
      </c>
      <c r="V30" s="64">
        <v>-0.2</v>
      </c>
      <c r="X30" s="63">
        <f t="shared" si="0"/>
        <v>3550</v>
      </c>
      <c r="Y30" s="65">
        <v>0.2</v>
      </c>
    </row>
    <row r="31" spans="1:25" x14ac:dyDescent="0.25">
      <c r="A31" s="78"/>
      <c r="B31" s="78" t="s">
        <v>113</v>
      </c>
      <c r="C31" s="79"/>
      <c r="D31" s="78"/>
      <c r="E31" s="78"/>
      <c r="F31" s="78"/>
      <c r="G31" s="90">
        <f>P36</f>
        <v>0</v>
      </c>
      <c r="H31" s="78"/>
      <c r="I31" s="78"/>
      <c r="N31" s="56" t="b">
        <v>0</v>
      </c>
      <c r="P31" s="57">
        <f>IF(N31=TRUE,1,0)</f>
        <v>0</v>
      </c>
      <c r="Q31" s="49" t="s">
        <v>112</v>
      </c>
      <c r="U31" s="62">
        <v>3000</v>
      </c>
      <c r="V31" s="64">
        <v>-0.25</v>
      </c>
      <c r="X31" s="63">
        <f t="shared" si="0"/>
        <v>3600</v>
      </c>
      <c r="Y31" s="65">
        <v>0.25</v>
      </c>
    </row>
    <row r="32" spans="1:25" x14ac:dyDescent="0.25">
      <c r="A32" s="78"/>
      <c r="B32" s="78" t="s">
        <v>114</v>
      </c>
      <c r="C32" s="79"/>
      <c r="D32" s="78"/>
      <c r="E32" s="78"/>
      <c r="F32" s="78"/>
      <c r="G32" s="90">
        <f>P37</f>
        <v>0</v>
      </c>
      <c r="H32" s="78"/>
      <c r="I32" s="78"/>
      <c r="U32" s="62">
        <v>2950</v>
      </c>
      <c r="V32" s="64">
        <v>-0.3</v>
      </c>
      <c r="X32" s="63">
        <f t="shared" si="0"/>
        <v>3650</v>
      </c>
      <c r="Y32" s="65">
        <v>0.3</v>
      </c>
    </row>
    <row r="33" spans="1:25" x14ac:dyDescent="0.25">
      <c r="A33" s="78"/>
      <c r="B33" s="78"/>
      <c r="C33" s="79"/>
      <c r="D33" s="78"/>
      <c r="E33" s="78"/>
      <c r="F33" s="78"/>
      <c r="G33" s="90"/>
      <c r="H33" s="78"/>
      <c r="I33" s="78"/>
      <c r="U33" s="62">
        <v>2900</v>
      </c>
      <c r="V33" s="64">
        <v>-0.35</v>
      </c>
      <c r="X33" s="63">
        <f t="shared" si="0"/>
        <v>3700</v>
      </c>
      <c r="Y33" s="65">
        <v>0.35</v>
      </c>
    </row>
    <row r="34" spans="1:25" x14ac:dyDescent="0.25">
      <c r="A34" s="78"/>
      <c r="B34" s="78" t="s">
        <v>116</v>
      </c>
      <c r="C34" s="79"/>
      <c r="D34" s="78"/>
      <c r="E34" s="78"/>
      <c r="F34" s="78"/>
      <c r="G34" s="90">
        <f>P38</f>
        <v>0</v>
      </c>
      <c r="H34" s="78"/>
      <c r="I34" s="78"/>
      <c r="N34" s="56" t="b">
        <v>0</v>
      </c>
      <c r="P34" s="57">
        <f>IF(N34=TRUE,-0.75,0)</f>
        <v>0</v>
      </c>
      <c r="Q34" s="49" t="s">
        <v>115</v>
      </c>
      <c r="U34" s="62">
        <v>2850</v>
      </c>
      <c r="V34" s="64">
        <v>-0.4</v>
      </c>
      <c r="X34" s="63">
        <f t="shared" si="0"/>
        <v>3750</v>
      </c>
      <c r="Y34" s="65">
        <v>0.4</v>
      </c>
    </row>
    <row r="35" spans="1:25" x14ac:dyDescent="0.25">
      <c r="A35" s="78"/>
      <c r="B35" s="78" t="s">
        <v>118</v>
      </c>
      <c r="C35" s="79"/>
      <c r="D35" s="78"/>
      <c r="E35" s="78"/>
      <c r="F35" s="78"/>
      <c r="G35" s="90">
        <f>P39</f>
        <v>0</v>
      </c>
      <c r="H35" s="78"/>
      <c r="I35" s="78"/>
      <c r="U35" s="62">
        <v>2800</v>
      </c>
      <c r="V35" s="64">
        <v>-0.45</v>
      </c>
      <c r="X35" s="63">
        <f t="shared" si="0"/>
        <v>3800</v>
      </c>
      <c r="Y35" s="65">
        <v>0.45</v>
      </c>
    </row>
    <row r="36" spans="1:25" x14ac:dyDescent="0.25">
      <c r="A36" s="78"/>
      <c r="B36" s="78"/>
      <c r="C36" s="79"/>
      <c r="D36" s="78"/>
      <c r="E36" s="78"/>
      <c r="F36" s="78"/>
      <c r="G36" s="90"/>
      <c r="H36" s="78"/>
      <c r="I36" s="78"/>
      <c r="N36" s="56" t="b">
        <v>0</v>
      </c>
      <c r="P36" s="57">
        <f>IF(N36=TRUE,0.4,0)</f>
        <v>0</v>
      </c>
      <c r="Q36" s="49" t="s">
        <v>117</v>
      </c>
      <c r="U36" s="62">
        <v>2750</v>
      </c>
      <c r="V36" s="64">
        <v>-0.5</v>
      </c>
      <c r="X36" s="63">
        <f t="shared" si="0"/>
        <v>3850</v>
      </c>
      <c r="Y36" s="65">
        <v>0.5</v>
      </c>
    </row>
    <row r="37" spans="1:25" x14ac:dyDescent="0.25">
      <c r="A37" s="78"/>
      <c r="B37" s="78"/>
      <c r="C37" s="79"/>
      <c r="D37" s="78"/>
      <c r="E37" s="78"/>
      <c r="F37" s="78"/>
      <c r="G37" s="90"/>
      <c r="H37" s="78"/>
      <c r="I37" s="78"/>
      <c r="N37" s="56" t="b">
        <v>0</v>
      </c>
      <c r="P37" s="57">
        <f>IF(N37=TRUE,0.8,0)</f>
        <v>0</v>
      </c>
      <c r="Q37" s="49" t="s">
        <v>119</v>
      </c>
      <c r="U37" s="62">
        <v>2700</v>
      </c>
      <c r="V37" s="64">
        <v>-0.55000000000000004</v>
      </c>
      <c r="X37" s="63">
        <f t="shared" si="0"/>
        <v>3900</v>
      </c>
      <c r="Y37" s="65">
        <v>0.55000000000000004</v>
      </c>
    </row>
    <row r="38" spans="1:25" x14ac:dyDescent="0.25">
      <c r="A38" s="78"/>
      <c r="B38" s="78"/>
      <c r="C38" s="79"/>
      <c r="D38" s="78"/>
      <c r="E38" s="78"/>
      <c r="F38" s="78"/>
      <c r="G38" s="80"/>
      <c r="H38" s="78"/>
      <c r="I38" s="78"/>
      <c r="N38" s="56" t="b">
        <v>0</v>
      </c>
      <c r="P38" s="57">
        <f>IF(N38=TRUE,0.4,0)</f>
        <v>0</v>
      </c>
      <c r="Q38" s="49" t="s">
        <v>117</v>
      </c>
      <c r="U38" s="62">
        <v>2650</v>
      </c>
      <c r="V38" s="64">
        <v>-0.6</v>
      </c>
      <c r="X38" s="63">
        <f t="shared" si="0"/>
        <v>3950</v>
      </c>
      <c r="Y38" s="65">
        <v>0.6</v>
      </c>
    </row>
    <row r="39" spans="1:25" x14ac:dyDescent="0.25">
      <c r="A39" s="78"/>
      <c r="B39" s="91" t="s">
        <v>217</v>
      </c>
      <c r="C39" s="79"/>
      <c r="D39" s="78"/>
      <c r="E39" s="78"/>
      <c r="F39" s="78"/>
      <c r="G39" s="80"/>
      <c r="H39" s="78"/>
      <c r="I39" s="78"/>
      <c r="N39" s="56" t="b">
        <v>0</v>
      </c>
      <c r="P39" s="57">
        <f>IF(N39=TRUE,0.8,0)</f>
        <v>0</v>
      </c>
      <c r="Q39" s="49" t="s">
        <v>119</v>
      </c>
      <c r="U39" s="62">
        <v>2600</v>
      </c>
      <c r="V39" s="64">
        <v>-0.65</v>
      </c>
      <c r="X39" s="63">
        <f t="shared" si="0"/>
        <v>4000</v>
      </c>
      <c r="Y39" s="65">
        <v>0.65</v>
      </c>
    </row>
    <row r="40" spans="1:25" x14ac:dyDescent="0.25">
      <c r="A40" s="78"/>
      <c r="B40" s="92">
        <v>10.5</v>
      </c>
      <c r="C40" s="80" t="s">
        <v>235</v>
      </c>
      <c r="D40" s="78"/>
      <c r="E40" s="78"/>
      <c r="F40" s="78"/>
      <c r="G40" s="80"/>
      <c r="H40" s="78"/>
      <c r="I40" s="78"/>
      <c r="U40" s="62">
        <v>2550</v>
      </c>
      <c r="V40" s="64">
        <v>-0.7</v>
      </c>
      <c r="X40" s="63">
        <f t="shared" si="0"/>
        <v>4050</v>
      </c>
      <c r="Y40" s="65">
        <v>0.65</v>
      </c>
    </row>
    <row r="41" spans="1:25" x14ac:dyDescent="0.25">
      <c r="A41" s="78"/>
      <c r="B41" s="92">
        <v>12</v>
      </c>
      <c r="C41" s="80" t="s">
        <v>236</v>
      </c>
      <c r="D41" s="78"/>
      <c r="E41" s="78"/>
      <c r="F41" s="78"/>
      <c r="G41" s="80"/>
      <c r="H41" s="78"/>
      <c r="I41" s="78"/>
      <c r="Q41" s="49" t="s">
        <v>120</v>
      </c>
      <c r="U41" s="62">
        <v>2500</v>
      </c>
      <c r="V41" s="64">
        <v>-0.75</v>
      </c>
      <c r="X41" s="63">
        <f t="shared" si="0"/>
        <v>4100</v>
      </c>
      <c r="Y41" s="65">
        <v>0.65</v>
      </c>
    </row>
    <row r="42" spans="1:25" x14ac:dyDescent="0.25">
      <c r="A42" s="78"/>
      <c r="B42" s="92">
        <v>14.25</v>
      </c>
      <c r="C42" s="80" t="s">
        <v>237</v>
      </c>
      <c r="D42" s="78"/>
      <c r="E42" s="78"/>
      <c r="F42" s="78"/>
      <c r="G42" s="80"/>
      <c r="H42" s="78"/>
      <c r="I42" s="78"/>
      <c r="U42" s="62">
        <v>2450</v>
      </c>
      <c r="V42" s="64">
        <v>-0.8</v>
      </c>
      <c r="X42" s="63">
        <f t="shared" si="0"/>
        <v>4150</v>
      </c>
      <c r="Y42" s="65">
        <v>0.65</v>
      </c>
    </row>
    <row r="43" spans="1:25" x14ac:dyDescent="0.25">
      <c r="A43" s="78"/>
      <c r="B43" s="92">
        <v>16.5</v>
      </c>
      <c r="C43" s="80" t="s">
        <v>238</v>
      </c>
      <c r="D43" s="78"/>
      <c r="E43" s="78"/>
      <c r="F43" s="78"/>
      <c r="G43" s="80"/>
      <c r="H43" s="78"/>
      <c r="I43" s="78"/>
      <c r="P43" s="57">
        <f>P22+SUM(P23:P41)</f>
        <v>11</v>
      </c>
      <c r="Q43" s="49" t="s">
        <v>121</v>
      </c>
      <c r="U43" s="62">
        <v>2400</v>
      </c>
      <c r="V43" s="64">
        <v>-0.85</v>
      </c>
      <c r="X43" s="63">
        <f t="shared" si="0"/>
        <v>4200</v>
      </c>
      <c r="Y43" s="65">
        <v>0.65</v>
      </c>
    </row>
    <row r="44" spans="1:25" x14ac:dyDescent="0.25">
      <c r="A44" s="78"/>
      <c r="B44" s="92">
        <v>19.5</v>
      </c>
      <c r="C44" s="80" t="s">
        <v>239</v>
      </c>
      <c r="D44" s="78"/>
      <c r="E44" s="78"/>
      <c r="F44" s="78"/>
      <c r="G44" s="80"/>
      <c r="H44" s="78"/>
      <c r="I44" s="78"/>
      <c r="U44" s="62">
        <v>2350</v>
      </c>
      <c r="V44" s="64">
        <v>-0.9</v>
      </c>
      <c r="X44" s="63">
        <f t="shared" si="0"/>
        <v>4250</v>
      </c>
      <c r="Y44" s="65">
        <v>0.65</v>
      </c>
    </row>
    <row r="45" spans="1:25" x14ac:dyDescent="0.25">
      <c r="D45" s="78"/>
      <c r="E45" s="78"/>
      <c r="F45" s="78"/>
      <c r="G45" s="80"/>
      <c r="U45" s="62">
        <v>2300</v>
      </c>
      <c r="V45" s="64">
        <v>-0.95</v>
      </c>
      <c r="X45" s="63">
        <f t="shared" si="0"/>
        <v>4300</v>
      </c>
      <c r="Y45" s="65">
        <v>0.65</v>
      </c>
    </row>
    <row r="46" spans="1:25" x14ac:dyDescent="0.25">
      <c r="U46" s="62">
        <v>2250</v>
      </c>
      <c r="V46" s="64">
        <v>-1</v>
      </c>
      <c r="X46" s="63">
        <f t="shared" si="0"/>
        <v>4350</v>
      </c>
      <c r="Y46" s="65">
        <v>0.65</v>
      </c>
    </row>
    <row r="47" spans="1:25" x14ac:dyDescent="0.25">
      <c r="U47" s="62">
        <v>2200</v>
      </c>
      <c r="V47" s="64">
        <v>-1.05</v>
      </c>
      <c r="X47" s="63">
        <f t="shared" si="0"/>
        <v>4400</v>
      </c>
      <c r="Y47" s="65">
        <v>0.65</v>
      </c>
    </row>
    <row r="48" spans="1:25" x14ac:dyDescent="0.25">
      <c r="U48" s="62">
        <v>2150</v>
      </c>
      <c r="V48" s="64">
        <v>-1.1000000000000001</v>
      </c>
    </row>
    <row r="49" spans="21:22" x14ac:dyDescent="0.25">
      <c r="U49" s="62">
        <v>2100</v>
      </c>
      <c r="V49" s="64">
        <v>-1.1499999999999999</v>
      </c>
    </row>
    <row r="50" spans="21:22" x14ac:dyDescent="0.25">
      <c r="U50" s="62">
        <v>2050</v>
      </c>
      <c r="V50" s="64">
        <v>-1.2</v>
      </c>
    </row>
    <row r="51" spans="21:22" x14ac:dyDescent="0.25">
      <c r="U51" s="62">
        <v>2000</v>
      </c>
      <c r="V51" s="64">
        <v>-1.25</v>
      </c>
    </row>
    <row r="52" spans="21:22" x14ac:dyDescent="0.25">
      <c r="U52" s="62">
        <v>1950</v>
      </c>
      <c r="V52" s="64">
        <v>-1.3</v>
      </c>
    </row>
    <row r="53" spans="21:22" x14ac:dyDescent="0.25">
      <c r="U53" s="62">
        <v>1900</v>
      </c>
      <c r="V53" s="64">
        <v>-1.35</v>
      </c>
    </row>
    <row r="54" spans="21:22" x14ac:dyDescent="0.25">
      <c r="U54" s="62">
        <v>1850</v>
      </c>
      <c r="V54" s="64">
        <v>-1.4</v>
      </c>
    </row>
    <row r="55" spans="21:22" x14ac:dyDescent="0.25">
      <c r="U55" s="62">
        <v>1800</v>
      </c>
      <c r="V55" s="64">
        <v>-1.45</v>
      </c>
    </row>
    <row r="56" spans="21:22" x14ac:dyDescent="0.25">
      <c r="U56" s="62">
        <v>1750</v>
      </c>
      <c r="V56" s="64">
        <v>-1.5</v>
      </c>
    </row>
    <row r="57" spans="21:22" x14ac:dyDescent="0.25">
      <c r="U57" s="62">
        <v>1700</v>
      </c>
      <c r="V57" s="64">
        <v>-1.55</v>
      </c>
    </row>
    <row r="58" spans="21:22" x14ac:dyDescent="0.25">
      <c r="U58" s="62">
        <v>1650</v>
      </c>
      <c r="V58" s="64">
        <v>-1.6</v>
      </c>
    </row>
    <row r="59" spans="21:22" x14ac:dyDescent="0.25">
      <c r="U59" s="62">
        <v>1600</v>
      </c>
      <c r="V59" s="64">
        <v>-1.65</v>
      </c>
    </row>
    <row r="60" spans="21:22" x14ac:dyDescent="0.25">
      <c r="U60" s="62">
        <v>1550</v>
      </c>
      <c r="V60" s="64">
        <v>-1.7</v>
      </c>
    </row>
    <row r="61" spans="21:22" x14ac:dyDescent="0.25">
      <c r="U61" s="62">
        <v>1500</v>
      </c>
      <c r="V61" s="64">
        <v>-1.75</v>
      </c>
    </row>
    <row r="62" spans="21:22" x14ac:dyDescent="0.25">
      <c r="U62" s="62">
        <v>1450</v>
      </c>
      <c r="V62" s="64">
        <v>-1.8</v>
      </c>
    </row>
    <row r="63" spans="21:22" x14ac:dyDescent="0.25">
      <c r="U63" s="62">
        <v>1</v>
      </c>
      <c r="V63" s="64">
        <v>-1.8</v>
      </c>
    </row>
    <row r="74" spans="20:57" x14ac:dyDescent="0.25">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row>
    <row r="75" spans="20:57" x14ac:dyDescent="0.25">
      <c r="T75" s="99"/>
      <c r="U75" s="99"/>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99"/>
      <c r="BD75" s="99"/>
      <c r="BE75" s="99"/>
    </row>
  </sheetData>
  <mergeCells count="2">
    <mergeCell ref="A7:I7"/>
    <mergeCell ref="A9:I9"/>
  </mergeCells>
  <pageMargins left="0.7" right="0.7" top="0.75" bottom="0.75" header="0.3" footer="0.3"/>
  <pageSetup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219075</xdr:colOff>
                    <xdr:row>18</xdr:row>
                    <xdr:rowOff>9525</xdr:rowOff>
                  </from>
                  <to>
                    <xdr:col>5</xdr:col>
                    <xdr:colOff>9525</xdr:colOff>
                    <xdr:row>19</xdr:row>
                    <xdr:rowOff>47625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219075</xdr:colOff>
                    <xdr:row>19</xdr:row>
                    <xdr:rowOff>171450</xdr:rowOff>
                  </from>
                  <to>
                    <xdr:col>5</xdr:col>
                    <xdr:colOff>9525</xdr:colOff>
                    <xdr:row>21</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219075</xdr:colOff>
                    <xdr:row>22</xdr:row>
                    <xdr:rowOff>76200</xdr:rowOff>
                  </from>
                  <to>
                    <xdr:col>5</xdr:col>
                    <xdr:colOff>9525</xdr:colOff>
                    <xdr:row>23</xdr:row>
                    <xdr:rowOff>104775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219075</xdr:colOff>
                    <xdr:row>24</xdr:row>
                    <xdr:rowOff>171450</xdr:rowOff>
                  </from>
                  <to>
                    <xdr:col>5</xdr:col>
                    <xdr:colOff>9525</xdr:colOff>
                    <xdr:row>26</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219075</xdr:colOff>
                    <xdr:row>25</xdr:row>
                    <xdr:rowOff>171450</xdr:rowOff>
                  </from>
                  <to>
                    <xdr:col>5</xdr:col>
                    <xdr:colOff>9525</xdr:colOff>
                    <xdr:row>27</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219075</xdr:colOff>
                    <xdr:row>27</xdr:row>
                    <xdr:rowOff>161925</xdr:rowOff>
                  </from>
                  <to>
                    <xdr:col>5</xdr:col>
                    <xdr:colOff>9525</xdr:colOff>
                    <xdr:row>29</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xdr:col>
                    <xdr:colOff>219075</xdr:colOff>
                    <xdr:row>29</xdr:row>
                    <xdr:rowOff>171450</xdr:rowOff>
                  </from>
                  <to>
                    <xdr:col>5</xdr:col>
                    <xdr:colOff>9525</xdr:colOff>
                    <xdr:row>31</xdr:row>
                    <xdr:rowOff>9525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xdr:col>
                    <xdr:colOff>219075</xdr:colOff>
                    <xdr:row>30</xdr:row>
                    <xdr:rowOff>180975</xdr:rowOff>
                  </from>
                  <to>
                    <xdr:col>5</xdr:col>
                    <xdr:colOff>9525</xdr:colOff>
                    <xdr:row>32</xdr:row>
                    <xdr:rowOff>19050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4</xdr:col>
                    <xdr:colOff>219075</xdr:colOff>
                    <xdr:row>32</xdr:row>
                    <xdr:rowOff>161925</xdr:rowOff>
                  </from>
                  <to>
                    <xdr:col>5</xdr:col>
                    <xdr:colOff>9525</xdr:colOff>
                    <xdr:row>34</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xdr:col>
                    <xdr:colOff>219075</xdr:colOff>
                    <xdr:row>33</xdr:row>
                    <xdr:rowOff>180975</xdr:rowOff>
                  </from>
                  <to>
                    <xdr:col>5</xdr:col>
                    <xdr:colOff>9525</xdr:colOff>
                    <xdr:row>35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PT Points</vt:lpstr>
      <vt:lpstr>PT Adj WT-HP</vt:lpstr>
      <vt:lpstr>'PT Adj WT-HP'!Print_Area</vt:lpstr>
      <vt:lpstr>'PT Points'!Print_Area</vt:lpstr>
    </vt:vector>
  </TitlesOfParts>
  <Company>Kinder Morgan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brewken1</dc:creator>
  <cp:lastModifiedBy>Molly McCarthy</cp:lastModifiedBy>
  <cp:lastPrinted>2015-01-12T14:23:21Z</cp:lastPrinted>
  <dcterms:created xsi:type="dcterms:W3CDTF">2012-02-17T16:35:04Z</dcterms:created>
  <dcterms:modified xsi:type="dcterms:W3CDTF">2015-12-23T19:10:21Z</dcterms:modified>
</cp:coreProperties>
</file>